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76" documentId="120_S{2AC9BD13-BADA-5192-A53E-5A8FF88502F6}" xr6:coauthVersionLast="47" xr6:coauthVersionMax="47" xr10:uidLastSave="{7853860F-5633-4EE9-81BA-CACEB0987412}"/>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D10" i="3"/>
  <c r="L3" i="4"/>
  <c r="L4" i="4"/>
  <c r="L5" i="4"/>
  <c r="L6" i="4"/>
  <c r="L7" i="4"/>
  <c r="L8" i="4"/>
  <c r="G6" i="5"/>
  <c r="G7" i="5"/>
  <c r="G8" i="5"/>
  <c r="G9" i="5"/>
  <c r="G10" i="5"/>
  <c r="G11" i="5"/>
  <c r="G12" i="5"/>
  <c r="G13" i="5"/>
  <c r="G14" i="5"/>
  <c r="G15" i="5"/>
  <c r="G16" i="5"/>
  <c r="B6" i="5"/>
  <c r="B7" i="5"/>
  <c r="B8" i="5"/>
  <c r="B9" i="5"/>
  <c r="B10" i="5"/>
  <c r="B11" i="5"/>
  <c r="B12" i="5"/>
  <c r="B13" i="5"/>
  <c r="B14" i="5"/>
  <c r="B15" i="5"/>
  <c r="B16" i="5"/>
  <c r="I6" i="5"/>
  <c r="I7" i="5"/>
  <c r="I8" i="5"/>
  <c r="I9" i="5"/>
  <c r="I10" i="5"/>
  <c r="I11" i="5"/>
  <c r="I12" i="5"/>
  <c r="I13" i="5"/>
  <c r="I14" i="5"/>
  <c r="I15" i="5"/>
  <c r="I16" i="5"/>
  <c r="J6" i="5"/>
  <c r="J7" i="5"/>
  <c r="J8" i="5"/>
  <c r="J9" i="5"/>
  <c r="J10" i="5"/>
  <c r="J11" i="5"/>
  <c r="J12" i="5"/>
  <c r="J13" i="5"/>
  <c r="J14" i="5"/>
  <c r="J15" i="5"/>
  <c r="J16" i="5"/>
  <c r="L6" i="5"/>
  <c r="L7" i="5"/>
  <c r="L8" i="5"/>
  <c r="L9" i="5"/>
  <c r="L10" i="5"/>
  <c r="L11" i="5"/>
  <c r="L12" i="5"/>
  <c r="L13" i="5"/>
  <c r="L14" i="5"/>
  <c r="L15"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G6" i="4"/>
  <c r="I6" i="4"/>
  <c r="J6" i="4"/>
  <c r="B7" i="4"/>
  <c r="G7" i="4"/>
  <c r="I7" i="4"/>
  <c r="J7"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<sst xmlns="http://schemas.openxmlformats.org/spreadsheetml/2006/main" count="180280" uniqueCount="39127">
  <si>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</si>
  <si>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</si>
  <si>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</si>
  <si>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</si>
  <si>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</si>
  <si>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</si>
  <si>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</si>
  <si>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</si>
  <si>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</si>
  <si>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</si>
  <si>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</si>
  <si>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</si>
  <si>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</si>
  <si>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</si>
  <si>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</si>
  <si>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</si>
  <si>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</si>
  <si>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</si>
  <si>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</si>
  <si>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</si>
  <si>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</si>
  <si>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</si>
  <si>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</si>
  <si>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</si>
  <si>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</si>
  <si>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</si>
  <si>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</si>
  <si>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</si>
  <si>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</si>
  <si>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</si>
  <si>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</si>
  <si>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</si>
  <si>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</si>
  <si>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</si>
  <si>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</si>
  <si>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</si>
  <si>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</si>
  <si>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</si>
  <si>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</si>
  <si>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</si>
  <si>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</si>
  <si>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</si>
  <si>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</si>
  <si>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</si>
  <si>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</si>
  <si>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</si>
  <si>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</si>
  <si>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</si>
  <si>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</si>
  <si>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</si>
  <si>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</si>
  <si>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</si>
  <si>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</si>
  <si>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</si>
  <si>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</si>
  <si>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</si>
  <si>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</si>
  <si>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</si>
  <si>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</si>
  <si>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</si>
  <si>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</si>
  <si>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</si>
  <si>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</si>
  <si>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</si>
  <si>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</si>
  <si>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</si>
  <si>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</si>
  <si>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</si>
  <si>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</si>
  <si>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</si>
  <si>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</si>
  <si>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</si>
  <si>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</si>
  <si>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</si>
  <si>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</si>
  <si>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</si>
  <si>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</si>
  <si>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</si>
  <si>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</si>
  <si>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</si>
  <si>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</si>
  <si>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</si>
  <si>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</si>
  <si>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</si>
  <si>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</si>
  <si>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</si>
  <si>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</si>
  <si>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</si>
  <si>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</si>
  <si>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</si>
  <si>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</si>
  <si>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</si>
  <si>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</si>
  <si>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</si>
  <si>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</si>
  <si>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</si>
  <si>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</si>
  <si>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</si>
  <si>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</si>
  <si>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</si>
  <si>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</si>
  <si>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</si>
  <si>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</si>
  <si>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</si>
  <si>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</si>
  <si>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</si>
  <si>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</si>
  <si>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</si>
  <si>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</si>
  <si>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</si>
  <si>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</si>
  <si>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</si>
  <si>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</si>
  <si>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</si>
  <si>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</si>
  <si>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</si>
  <si>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</si>
  <si>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</si>
  <si>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</si>
  <si>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</si>
  <si>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</si>
  <si>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</si>
  <si>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</si>
  <si>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</si>
  <si>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</si>
  <si>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</si>
  <si>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</si>
  <si>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</si>
  <si>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</si>
  <si>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</si>
  <si>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</si>
  <si>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</si>
  <si>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</si>
  <si>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</si>
  <si>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</si>
  <si>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</si>
  <si>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</si>
  <si>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</si>
  <si>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</si>
  <si>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</si>
  <si>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</si>
  <si>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</si>
  <si>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</si>
  <si>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</si>
  <si>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</si>
  <si>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</si>
  <si>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</si>
  <si>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</si>
  <si>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</si>
  <si>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</si>
  <si>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</si>
  <si>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</si>
  <si>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</si>
  <si>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</si>
  <si>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</si>
  <si>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</si>
  <si>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</si>
  <si>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</si>
  <si>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</si>
  <si>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</si>
  <si>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</si>
  <si>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</si>
  <si>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</si>
  <si>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</si>
  <si>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</si>
  <si>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</si>
  <si>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</si>
  <si>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</si>
  <si>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</si>
  <si>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</si>
  <si>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</si>
  <si>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</si>
  <si>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</si>
  <si>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</si>
  <si>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</si>
  <si>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</si>
  <si>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</si>
  <si>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</si>
  <si>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</si>
  <si>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</si>
  <si>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</si>
  <si>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</si>
  <si>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</si>
  <si>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</si>
  <si>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</si>
  <si>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</si>
  <si>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</si>
  <si>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</si>
  <si>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</si>
  <si>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</si>
  <si>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</si>
  <si>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</si>
  <si>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</si>
  <si>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</si>
  <si>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</si>
  <si>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</si>
  <si>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</si>
  <si>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</si>
  <si>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</si>
  <si>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</si>
  <si>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</si>
  <si>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</si>
  <si>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</si>
  <si>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</si>
  <si>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</si>
  <si>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</si>
  <si>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</si>
  <si>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</si>
  <si>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</si>
  <si>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</si>
  <si>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</si>
  <si>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</si>
  <si>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</si>
  <si>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</si>
  <si>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</si>
  <si>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</si>
  <si>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</si>
  <si>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</si>
  <si>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</si>
  <si>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</si>
  <si>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</si>
  <si>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</si>
  <si>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</si>
  <si>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</si>
  <si>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</si>
  <si>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</si>
  <si>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</si>
  <si>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</si>
  <si>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</si>
  <si>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</si>
  <si>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</si>
  <si>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</si>
  <si>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</si>
  <si>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</si>
  <si>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</si>
  <si>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</si>
  <si>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</si>
  <si>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</si>
  <si>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</si>
  <si>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</si>
  <si>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</si>
  <si>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</si>
  <si>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</si>
  <si>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</si>
  <si>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</si>
  <si>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</si>
  <si>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</si>
  <si>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</si>
  <si>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</si>
  <si>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</si>
  <si>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</si>
  <si>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</si>
  <si>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</si>
  <si>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</si>
  <si>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</si>
  <si>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</si>
  <si>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</si>
  <si>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</si>
  <si>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</si>
  <si>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</si>
  <si>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</si>
  <si>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</si>
  <si>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</si>
  <si>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</si>
  <si>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</si>
  <si>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</si>
  <si>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</si>
  <si>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</si>
  <si>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</si>
  <si>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</si>
  <si>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</si>
  <si>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</si>
  <si>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</si>
  <si>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</si>
  <si>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</si>
  <si>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</si>
  <si>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</si>
  <si>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</si>
  <si>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</si>
  <si>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</si>
  <si>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</si>
  <si>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</si>
  <si>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</si>
  <si>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</si>
  <si>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</si>
  <si>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</si>
  <si>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</si>
  <si>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</si>
  <si>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</si>
  <si>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</si>
  <si>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</si>
  <si>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</si>
  <si>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</si>
  <si>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</si>
  <si>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</si>
  <si>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</si>
  <si>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</si>
  <si>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</si>
  <si>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</si>
  <si>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</si>
  <si>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</si>
  <si>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</si>
  <si>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</si>
  <si>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</si>
  <si>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</si>
  <si>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</si>
  <si>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</si>
  <si>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</si>
  <si>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</si>
  <si>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</si>
  <si>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</si>
  <si>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</si>
  <si>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</si>
  <si>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</si>
  <si>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</si>
  <si>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</si>
  <si>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</si>
  <si>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</si>
  <si>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</si>
  <si>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</si>
  <si>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</si>
  <si>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</si>
  <si>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</si>
  <si>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</si>
  <si>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</si>
  <si>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</si>
  <si>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</si>
  <si>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</si>
  <si>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</si>
  <si>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</si>
  <si>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</si>
  <si>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</si>
  <si>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</si>
  <si>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</si>
  <si>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</si>
  <si>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</si>
  <si>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</si>
  <si>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</si>
  <si>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</si>
  <si>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</si>
  <si>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</si>
  <si>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</si>
  <si>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</si>
  <si>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</si>
  <si>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</si>
  <si>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</si>
  <si>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</si>
  <si>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</si>
  <si>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</si>
  <si>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</si>
  <si>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</si>
  <si>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</si>
  <si>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</si>
  <si>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</si>
  <si>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</si>
  <si>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</si>
  <si>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</si>
  <si>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</si>
  <si>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</si>
  <si>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</si>
  <si>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</si>
  <si>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</si>
  <si>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</si>
  <si>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</si>
  <si>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</si>
  <si>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</si>
  <si>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</si>
  <si>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</si>
  <si>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</si>
  <si>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</si>
  <si>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</si>
  <si>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</si>
  <si>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</si>
  <si>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</si>
  <si>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</si>
  <si>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</si>
  <si>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</si>
  <si>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</si>
  <si>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</si>
  <si>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</si>
  <si>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</si>
  <si>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</si>
  <si>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</si>
  <si>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</si>
  <si>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</si>
  <si>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</si>
  <si>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</si>
  <si>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</si>
  <si>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</si>
  <si>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</si>
  <si>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</si>
  <si>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</si>
  <si>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</si>
  <si>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</si>
  <si>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</si>
  <si>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</si>
  <si>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</si>
  <si>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</si>
  <si>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</si>
  <si>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</si>
  <si>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</si>
  <si>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</si>
  <si>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</si>
  <si>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</si>
  <si>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</si>
  <si>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</si>
  <si>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</si>
  <si>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</si>
  <si>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</si>
  <si>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</si>
  <si>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</si>
  <si>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</si>
  <si>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</si>
  <si>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</si>
  <si>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</si>
  <si>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</si>
  <si>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</si>
  <si>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</si>
  <si>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</si>
  <si>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</si>
  <si>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</si>
  <si>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</si>
  <si>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</si>
  <si>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</si>
  <si>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</si>
  <si>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</si>
  <si>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</si>
  <si>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</si>
  <si>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</si>
  <si>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</si>
  <si>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</si>
  <si>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</si>
  <si>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</si>
  <si>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</si>
  <si>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</si>
  <si>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</si>
  <si>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</si>
  <si>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</si>
  <si>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</si>
  <si>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</si>
  <si>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</si>
  <si>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</si>
  <si>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</si>
  <si>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</si>
  <si>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</si>
  <si>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</si>
  <si>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</si>
  <si>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</si>
  <si>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</si>
  <si>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</si>
  <si>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</si>
  <si>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</si>
  <si>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</si>
  <si>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</si>
  <si>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</si>
  <si>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</si>
  <si>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</si>
  <si>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</si>
  <si>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</si>
  <si>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</si>
  <si>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</si>
  <si>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</si>
  <si>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</si>
  <si>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</si>
  <si>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</si>
  <si>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</si>
  <si>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</si>
  <si>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</si>
  <si>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</si>
  <si>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</si>
  <si>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</si>
  <si>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</si>
  <si>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</si>
  <si>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</si>
  <si>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</si>
  <si>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</si>
  <si>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</si>
  <si>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</si>
  <si>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</si>
  <si>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</si>
  <si>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</si>
  <si>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</si>
  <si>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</si>
  <si>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</si>
  <si>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</si>
  <si>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</si>
  <si>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</si>
  <si>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</si>
  <si>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</si>
  <si>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</si>
  <si>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</si>
  <si>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</si>
  <si>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</si>
  <si>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</si>
  <si>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</si>
  <si>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</si>
  <si>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</si>
  <si>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</si>
  <si>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</si>
  <si>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</si>
  <si>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</si>
  <si>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</si>
  <si>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</si>
  <si>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</si>
  <si>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</si>
  <si>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</si>
  <si>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</si>
  <si>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</si>
  <si>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</si>
  <si>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</si>
  <si>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</si>
  <si>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</si>
  <si>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</si>
  <si>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</si>
  <si>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</si>
  <si>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</si>
  <si>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</si>
  <si>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</si>
  <si>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</si>
  <si>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</si>
  <si>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</si>
  <si>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</si>
  <si>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</si>
  <si>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</si>
  <si>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</si>
  <si>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</si>
  <si>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</si>
  <si>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</si>
  <si>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</si>
  <si>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</si>
  <si>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</si>
  <si>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</si>
  <si>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</si>
  <si>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</si>
  <si>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</si>
  <si>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</si>
  <si>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</si>
  <si>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</si>
  <si>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</si>
  <si>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</si>
  <si>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</si>
  <si>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</si>
  <si>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</si>
  <si>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</si>
  <si>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</si>
  <si>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</si>
  <si>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</si>
  <si>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</si>
  <si>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</si>
  <si>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</si>
  <si>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</si>
  <si>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</si>
  <si>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</si>
  <si>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</si>
  <si>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</si>
  <si>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</si>
  <si>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</si>
  <si>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</si>
  <si>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</si>
  <si>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</si>
  <si>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</si>
  <si>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</si>
  <si>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</si>
  <si>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</si>
  <si>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</si>
  <si>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</si>
  <si>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</si>
  <si>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</si>
  <si>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</si>
  <si>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</si>
  <si>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</si>
  <si>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</si>
  <si>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</si>
  <si>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</si>
  <si>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</si>
  <si>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</si>
  <si>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</si>
  <si>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</si>
  <si>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</si>
  <si>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</si>
  <si>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</si>
  <si>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</si>
  <si>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</si>
  <si>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</si>
  <si>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</si>
  <si>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</si>
  <si>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</si>
  <si>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</si>
  <si>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</si>
  <si>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</si>
  <si>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</si>
  <si>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</si>
  <si>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</si>
  <si>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</si>
  <si>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</si>
  <si>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</si>
  <si>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</si>
  <si>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</si>
  <si>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</si>
  <si>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</si>
  <si>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</si>
  <si>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</si>
  <si>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</si>
  <si>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</si>
  <si>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</si>
  <si>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</si>
  <si>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</si>
  <si>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</si>
  <si>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</si>
  <si>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</si>
  <si>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</si>
  <si>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</si>
  <si>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</si>
  <si>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</si>
  <si>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</si>
  <si>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</si>
  <si>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</si>
  <si>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</si>
  <si>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</si>
  <si>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</si>
  <si>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</si>
  <si>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</si>
  <si>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</si>
  <si>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</si>
  <si>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</si>
  <si>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</si>
  <si>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</si>
  <si>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</si>
  <si>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</si>
  <si>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</si>
  <si>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</si>
  <si>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</si>
  <si>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</si>
  <si>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</si>
  <si>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</si>
  <si>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</si>
  <si>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</si>
  <si>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</si>
  <si>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</si>
  <si>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</si>
  <si>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</si>
  <si>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</si>
  <si>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</si>
  <si>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</si>
  <si>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</si>
  <si>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</si>
  <si>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</si>
  <si>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</si>
  <si>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</si>
  <si>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</si>
  <si>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</si>
  <si>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</si>
  <si>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</si>
  <si>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</si>
  <si>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</si>
  <si>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</si>
  <si>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</si>
  <si>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</si>
  <si>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</si>
  <si>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</si>
  <si>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</si>
  <si>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</si>
  <si>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</si>
  <si>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</si>
  <si>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</si>
  <si>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</si>
  <si>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</si>
  <si>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</si>
  <si>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</si>
  <si>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</si>
  <si>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</si>
  <si>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</si>
  <si>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</si>
  <si>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</si>
  <si>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</si>
  <si>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</si>
  <si>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</si>
  <si>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</si>
  <si>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</si>
  <si>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</si>
  <si>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</si>
  <si>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</si>
  <si>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</si>
  <si>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</si>
  <si>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</si>
  <si>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</si>
  <si>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</si>
  <si>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</si>
  <si>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</si>
  <si>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</si>
  <si>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</si>
  <si>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</si>
  <si>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</si>
  <si>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</si>
  <si>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</si>
  <si>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</si>
  <si>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</si>
  <si>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</si>
  <si>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</si>
  <si>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</si>
  <si>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</si>
  <si>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</si>
  <si>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</si>
  <si>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</si>
  <si>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</si>
  <si>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</si>
  <si>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</si>
  <si>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</si>
  <si>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</si>
  <si>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</si>
  <si>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</si>
  <si>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</si>
  <si>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</si>
  <si>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</si>
  <si>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</si>
  <si>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</si>
  <si>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</si>
  <si>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</si>
  <si>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</si>
  <si>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</si>
  <si>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</si>
  <si>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</si>
  <si>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</si>
  <si>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</si>
  <si>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</si>
  <si>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</si>
  <si>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</si>
  <si>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</si>
  <si>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</si>
  <si>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</si>
  <si>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</si>
  <si>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</si>
  <si>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</si>
  <si>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</si>
  <si>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</si>
  <si>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</si>
  <si>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</si>
  <si>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</si>
  <si>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</si>
  <si>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</si>
  <si>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</si>
  <si>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</si>
  <si>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</si>
  <si>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</si>
  <si>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</si>
  <si>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</si>
  <si>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</si>
  <si>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</si>
  <si>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</si>
  <si>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</si>
  <si>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</si>
  <si>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</si>
  <si>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</si>
  <si>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</si>
  <si>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</si>
  <si>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</si>
  <si>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</si>
  <si>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</si>
  <si>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</si>
  <si>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</si>
  <si>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</si>
  <si>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</si>
  <si>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</si>
  <si>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</si>
  <si>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</si>
  <si>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</si>
  <si>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</si>
  <si>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</si>
  <si>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</si>
  <si>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</si>
  <si>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</si>
  <si>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</si>
  <si>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</si>
  <si>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</si>
  <si>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</si>
  <si>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</si>
  <si>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</si>
  <si>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</si>
  <si>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</si>
  <si>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</si>
  <si>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</si>
  <si>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</si>
  <si>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</si>
  <si>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</si>
  <si>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</si>
  <si>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</si>
  <si>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</si>
  <si>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</si>
  <si>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</si>
  <si>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</si>
  <si>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</si>
  <si>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</si>
  <si>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</si>
  <si>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</si>
  <si>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</si>
  <si>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</si>
  <si>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</si>
  <si>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</si>
  <si>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</si>
  <si>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</si>
  <si>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</si>
  <si>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</si>
  <si>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</si>
  <si>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</si>
  <si>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</si>
  <si>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</si>
  <si>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</si>
  <si>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</si>
  <si>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</si>
  <si>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</si>
  <si>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</si>
  <si>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</si>
  <si>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</si>
  <si>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</si>
  <si>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</si>
  <si>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</si>
  <si>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</si>
  <si>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</si>
  <si>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</si>
  <si>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</si>
  <si>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</si>
  <si>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</si>
  <si>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</si>
  <si>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</si>
  <si>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</si>
  <si>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</si>
  <si>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</si>
  <si>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</si>
  <si>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</si>
  <si>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</si>
  <si>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</si>
  <si>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</si>
  <si>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</si>
  <si>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</si>
  <si>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</si>
  <si>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</si>
  <si>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</si>
  <si>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</si>
  <si>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</si>
  <si>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</si>
  <si>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</si>
  <si>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</si>
  <si>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</si>
  <si>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</si>
  <si>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</si>
  <si>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</si>
  <si>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</si>
  <si>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</si>
  <si>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</si>
  <si>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</si>
  <si>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</si>
  <si>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</si>
  <si>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</si>
  <si>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</si>
  <si>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</si>
  <si>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</si>
  <si>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</si>
  <si>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</si>
  <si>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</si>
  <si>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</si>
  <si>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</si>
  <si>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</si>
  <si>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</si>
  <si>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</si>
  <si>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</si>
  <si>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</si>
  <si>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</si>
  <si>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</si>
  <si>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</si>
  <si>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</si>
  <si>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</si>
  <si>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</si>
  <si>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</si>
  <si>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</si>
  <si>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</si>
  <si>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</si>
  <si>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</si>
  <si>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</si>
  <si>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</si>
  <si>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</si>
  <si>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</si>
  <si>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</si>
  <si>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</si>
  <si>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</si>
  <si>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</si>
  <si>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</si>
  <si>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</si>
  <si>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</si>
  <si>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</si>
  <si>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</si>
  <si>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</si>
  <si>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</si>
  <si>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</si>
  <si>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</si>
  <si>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</si>
  <si>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</si>
  <si>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</si>
  <si>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</si>
  <si>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</si>
  <si>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</si>
  <si>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</si>
  <si>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</si>
  <si>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</si>
  <si>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</si>
  <si>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</si>
  <si>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</si>
  <si>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</si>
  <si>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</si>
  <si>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</si>
  <si>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</si>
  <si>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</si>
  <si>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</si>
  <si>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</si>
  <si>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</si>
  <si>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</si>
  <si>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</si>
  <si>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</si>
  <si>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</si>
  <si>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</si>
  <si>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</si>
  <si>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</si>
  <si>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</si>
  <si>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</si>
  <si>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</si>
  <si>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</si>
  <si>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</si>
  <si>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</si>
  <si>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</si>
  <si>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</si>
  <si>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</si>
  <si>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</si>
  <si>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</si>
  <si>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</si>
  <si>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</si>
  <si>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</si>
  <si>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</si>
  <si>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</si>
  <si>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</si>
  <si>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</si>
  <si>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</si>
  <si>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</si>
  <si>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</si>
  <si>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</si>
  <si>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</si>
  <si>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</si>
  <si>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</si>
  <si>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</si>
  <si>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</si>
  <si>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</si>
  <si>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</si>
  <si>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</si>
  <si>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</si>
  <si>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</si>
  <si>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</si>
  <si>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</si>
  <si>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</si>
  <si>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</si>
  <si>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</si>
  <si>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</si>
  <si>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</si>
  <si>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</si>
  <si>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</si>
  <si>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</si>
  <si>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</si>
  <si>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</si>
  <si>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</si>
  <si>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</si>
  <si>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</si>
  <si>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</si>
  <si>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</si>
  <si>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</si>
  <si>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</si>
  <si>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</si>
  <si>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</si>
  <si>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</si>
  <si>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</si>
  <si>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</si>
  <si>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</si>
  <si>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</si>
  <si>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</si>
  <si>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</si>
  <si>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</si>
  <si>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</si>
  <si>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</si>
  <si>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</si>
  <si>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</si>
  <si>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</si>
  <si>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</si>
  <si>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</si>
  <si>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</si>
  <si>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</si>
  <si>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</si>
  <si>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</si>
  <si>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</si>
  <si>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</si>
  <si>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</si>
  <si>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</si>
  <si>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</si>
  <si>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</si>
  <si>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</si>
  <si>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</si>
  <si>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</si>
  <si>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</si>
  <si>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</si>
  <si>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</si>
  <si>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</si>
  <si>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</si>
  <si>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</si>
  <si>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</si>
  <si>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</si>
  <si>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</si>
  <si>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</si>
  <si>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</si>
  <si>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</si>
  <si>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</si>
  <si>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</si>
  <si>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</si>
  <si>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</si>
  <si>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</si>
  <si>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</si>
  <si>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</si>
  <si>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</si>
  <si>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</si>
  <si>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</si>
  <si>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</si>
  <si>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</si>
  <si>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</si>
  <si>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</si>
  <si>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</si>
  <si>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</si>
  <si>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</si>
  <si>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</si>
  <si>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</si>
  <si>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</si>
  <si>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</si>
  <si>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</si>
  <si>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</si>
  <si>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</si>
  <si>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</si>
  <si>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</si>
  <si>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</si>
  <si>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</si>
  <si>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</si>
  <si>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</si>
  <si>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</si>
  <si>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</si>
  <si>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</si>
  <si>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</si>
  <si>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</si>
  <si>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</si>
  <si>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</si>
  <si>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</si>
  <si>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</si>
  <si>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</si>
  <si>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</si>
  <si>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</si>
  <si>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</si>
  <si>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</si>
  <si>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</si>
  <si>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</si>
  <si>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</si>
  <si>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</si>
  <si>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</si>
  <si>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</si>
  <si>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</si>
  <si>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</si>
  <si>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</si>
  <si>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</si>
  <si>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</si>
  <si>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</si>
  <si>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</si>
  <si>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</si>
  <si>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</si>
  <si>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</si>
  <si>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</si>
  <si>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</si>
  <si>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</si>
  <si>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</si>
  <si>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</si>
  <si>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</si>
  <si>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</si>
  <si>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</si>
  <si>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</si>
  <si>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</si>
  <si>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</si>
  <si>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</si>
  <si>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</si>
  <si>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</si>
  <si>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</si>
  <si>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</si>
  <si>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</si>
  <si>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</si>
  <si>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</si>
  <si>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</si>
  <si>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</si>
  <si>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</si>
  <si>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</si>
  <si>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</si>
  <si>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</si>
  <si>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</si>
  <si>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</si>
  <si>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</si>
  <si>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</si>
  <si>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</si>
  <si>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</si>
  <si>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</si>
  <si>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</si>
  <si>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</si>
  <si>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</si>
  <si>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</si>
  <si>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</si>
  <si>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</si>
  <si>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</si>
  <si>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</si>
  <si>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</si>
  <si>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</si>
  <si>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</si>
  <si>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</si>
  <si>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</si>
  <si>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</si>
  <si>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</si>
  <si>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</si>
  <si>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</si>
  <si>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</si>
  <si>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</si>
  <si>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</si>
  <si>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</si>
  <si>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</si>
  <si>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</si>
  <si>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</si>
  <si>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</si>
  <si>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</si>
  <si>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</si>
  <si>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</si>
  <si>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</si>
  <si>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</si>
  <si>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</si>
  <si>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</si>
  <si>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</si>
  <si>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</si>
  <si>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</si>
  <si>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</si>
  <si>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</si>
  <si>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</si>
  <si>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</si>
  <si>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</si>
  <si>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</si>
  <si>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</si>
  <si>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</si>
  <si>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</si>
  <si>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</si>
  <si>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</si>
  <si>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</si>
  <si>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</si>
  <si>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</si>
  <si>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</si>
  <si>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</si>
  <si>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</si>
  <si>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</si>
  <si>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</si>
  <si>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</si>
  <si>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</si>
  <si>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</si>
  <si>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</si>
  <si>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</si>
  <si>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</si>
  <si>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</si>
  <si>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</si>
  <si>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</si>
  <si>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</si>
  <si>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</si>
  <si>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</si>
  <si>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</si>
  <si>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</si>
  <si>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</si>
  <si>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</si>
  <si>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</si>
  <si>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</si>
  <si>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</si>
  <si>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</si>
  <si>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</si>
  <si>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</si>
  <si>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</si>
  <si>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</si>
  <si>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</si>
  <si>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</si>
  <si>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</si>
  <si>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</si>
  <si>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</si>
  <si>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</si>
  <si>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</si>
  <si>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</si>
  <si>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</si>
  <si>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</si>
  <si>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</si>
  <si>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</si>
  <si>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</si>
  <si>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</si>
  <si>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</si>
  <si>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</si>
  <si>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</si>
  <si>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</si>
  <si>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</si>
  <si>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</si>
  <si>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</si>
  <si>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</si>
  <si>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</si>
  <si>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</si>
  <si>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</si>
  <si>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</si>
  <si>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</si>
  <si>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</si>
  <si>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</si>
  <si>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</si>
  <si>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</si>
  <si>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</si>
  <si>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</si>
  <si>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</si>
  <si>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</si>
  <si>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</si>
  <si>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</si>
  <si>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</si>
  <si>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</si>
  <si>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</si>
  <si>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</si>
  <si>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</si>
  <si>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</si>
  <si>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</si>
  <si>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</si>
  <si>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</si>
  <si>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</si>
  <si>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</si>
  <si>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</si>
  <si>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</si>
  <si>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</si>
  <si>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</si>
  <si>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</si>
  <si>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</si>
  <si>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</si>
  <si>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</si>
  <si>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</si>
  <si>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</si>
  <si>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</si>
  <si>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</si>
  <si>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</si>
  <si>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</si>
  <si>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</si>
  <si>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</si>
  <si>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</si>
  <si>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</si>
  <si>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</si>
  <si>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</si>
  <si>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</si>
  <si>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</si>
  <si>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</si>
  <si>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</si>
  <si>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</si>
  <si>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</si>
  <si>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</si>
  <si>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</si>
  <si>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</si>
  <si>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</si>
  <si>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</si>
  <si>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</si>
  <si>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</si>
  <si>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</si>
  <si>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</si>
  <si>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</si>
  <si>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</si>
  <si>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</si>
  <si>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</si>
  <si>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</si>
  <si>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</si>
  <si>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</si>
  <si>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</si>
  <si>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</si>
  <si>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</si>
  <si>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</si>
  <si>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</si>
  <si>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</si>
  <si>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</si>
  <si>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</si>
  <si>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</si>
  <si>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</si>
  <si>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</si>
  <si>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</si>
  <si>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</si>
  <si>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</si>
  <si>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</si>
  <si>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</si>
  <si>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</si>
  <si>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</si>
  <si>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</si>
  <si>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</si>
  <si>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</si>
  <si>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</si>
  <si>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</si>
  <si>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</si>
  <si>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</si>
  <si>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</si>
  <si>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</si>
  <si>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</si>
  <si>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</si>
  <si>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</si>
  <si>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</si>
  <si>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</si>
  <si>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</si>
  <si>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</si>
  <si>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</si>
  <si>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</si>
  <si>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</si>
  <si>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</si>
  <si>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</si>
  <si>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</si>
  <si>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</si>
  <si>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</si>
  <si>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</si>
  <si>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</si>
  <si>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</si>
  <si>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</si>
  <si>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</si>
  <si>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</si>
  <si>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</si>
  <si>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</si>
  <si>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</si>
  <si>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</si>
  <si>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</si>
  <si>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</si>
  <si>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</si>
  <si>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</si>
  <si>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</si>
  <si>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</si>
  <si>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</si>
  <si>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</si>
  <si>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</si>
  <si>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</si>
  <si>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</si>
  <si>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</si>
  <si>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</si>
  <si>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</si>
  <si>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</si>
  <si>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</si>
  <si>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</si>
  <si>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</si>
  <si>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</si>
  <si>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</si>
  <si>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</si>
  <si>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</si>
  <si>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</si>
  <si>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</si>
  <si>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</si>
  <si>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</si>
  <si>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</si>
  <si>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</si>
  <si>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</si>
  <si>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</si>
  <si>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</si>
  <si>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</si>
  <si>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</si>
  <si>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</si>
  <si>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</si>
  <si>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</si>
  <si>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</si>
  <si>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</si>
  <si>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</si>
  <si>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</si>
  <si>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</si>
  <si>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</si>
  <si>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</si>
  <si>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</si>
  <si>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</si>
  <si>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</si>
  <si>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</si>
  <si>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</si>
  <si>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</si>
  <si>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</si>
  <si>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</si>
  <si>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</si>
  <si>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</si>
  <si>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</si>
  <si>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</si>
  <si>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</si>
  <si>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</si>
  <si>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</si>
  <si>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</si>
  <si>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</si>
  <si>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</si>
  <si>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</si>
  <si>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</si>
  <si>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</si>
  <si>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</si>
  <si>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</si>
  <si>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</si>
  <si>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</si>
  <si>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</si>
  <si>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</si>
  <si>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</si>
  <si>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</si>
  <si>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</si>
  <si>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</si>
  <si>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</si>
  <si>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</si>
  <si>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</si>
  <si>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</si>
  <si>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</si>
  <si>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</si>
  <si>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</si>
  <si>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</si>
  <si>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</si>
  <si>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</si>
  <si>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</si>
  <si>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</si>
  <si>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</si>
  <si>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</si>
  <si>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</si>
  <si>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</si>
  <si>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</si>
  <si>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</si>
  <si>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</si>
  <si>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</si>
  <si>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</si>
  <si>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</si>
  <si>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</si>
  <si>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</si>
  <si>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</si>
  <si>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</si>
  <si>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</si>
  <si>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</si>
  <si>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</si>
  <si>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</si>
  <si>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</si>
  <si>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</si>
  <si>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</si>
  <si>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</si>
  <si>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</si>
  <si>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</si>
  <si>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</si>
  <si>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</si>
  <si>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</si>
  <si>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</si>
  <si>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</si>
  <si>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</si>
  <si>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</si>
  <si>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</si>
  <si>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</si>
  <si>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</si>
  <si>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</si>
  <si>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</si>
  <si>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</si>
  <si>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</si>
  <si>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</si>
  <si>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</si>
  <si>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</si>
  <si>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</si>
  <si>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</si>
  <si>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</si>
  <si>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</si>
  <si>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</si>
  <si>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</si>
  <si>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</si>
  <si>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</si>
  <si>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</si>
  <si>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</si>
  <si>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</si>
  <si>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</si>
  <si>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</si>
  <si>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</si>
  <si>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</si>
  <si>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</si>
  <si>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</si>
  <si>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</si>
  <si>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</si>
  <si>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</si>
  <si>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</si>
  <si>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</si>
  <si>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</si>
  <si>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</si>
  <si>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</si>
  <si>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</si>
  <si>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</si>
  <si>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</si>
  <si>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</si>
  <si>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</si>
  <si>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</si>
  <si>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</si>
  <si>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</si>
  <si>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</si>
  <si>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</si>
  <si>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</si>
  <si>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</si>
  <si>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</si>
  <si>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</si>
  <si>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</si>
  <si>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</si>
  <si>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</si>
  <si>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</si>
  <si>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</si>
  <si>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</si>
  <si>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</si>
  <si>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</si>
  <si>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</si>
  <si>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</si>
  <si>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</si>
  <si>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</si>
  <si>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</si>
  <si>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</si>
  <si>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</si>
  <si>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</si>
  <si>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</si>
  <si>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</si>
  <si>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</si>
  <si>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</si>
  <si>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</si>
  <si>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</si>
  <si>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</si>
  <si>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</si>
  <si>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</si>
  <si>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</si>
  <si>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</si>
  <si>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</si>
  <si>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</si>
  <si>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</si>
  <si>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</si>
  <si>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</si>
  <si>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</si>
  <si>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</si>
  <si>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</si>
  <si>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</si>
  <si>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</si>
  <si>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</si>
  <si>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</si>
  <si>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</si>
  <si>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</si>
  <si>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</si>
  <si>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</si>
  <si>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</si>
  <si>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</si>
  <si>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</si>
  <si>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</si>
  <si>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</si>
  <si>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</si>
  <si>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</si>
  <si>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</si>
  <si>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</si>
  <si>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</si>
  <si>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</si>
  <si>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</si>
  <si>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</si>
  <si>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</si>
  <si>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</si>
  <si>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</si>
  <si>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</si>
  <si>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</si>
  <si>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</si>
  <si>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</si>
  <si>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</si>
  <si>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</si>
  <si>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</si>
  <si>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</si>
  <si>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</si>
  <si>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</si>
  <si>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</si>
  <si>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</si>
  <si>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</si>
  <si>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</si>
  <si>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</si>
  <si>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</si>
  <si>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</si>
  <si>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</si>
  <si>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</si>
  <si>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</si>
  <si>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</si>
  <si>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</si>
  <si>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</si>
  <si>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</si>
  <si>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</si>
  <si>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</si>
  <si>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</si>
  <si>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</si>
  <si>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</si>
  <si>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</si>
  <si>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</si>
  <si>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</si>
  <si>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</si>
  <si>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</si>
  <si>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</si>
  <si>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</si>
  <si>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</si>
  <si>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</si>
  <si>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</si>
  <si>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</si>
  <si>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</si>
  <si>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</si>
  <si>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</si>
  <si>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</si>
  <si>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</si>
  <si>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</si>
  <si>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</si>
  <si>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</si>
  <si>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</si>
  <si>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</si>
  <si>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</si>
  <si>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</si>
  <si>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</si>
  <si>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</si>
  <si>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</si>
  <si>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</si>
  <si>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</si>
  <si>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</si>
  <si>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</si>
  <si>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</si>
  <si>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</si>
  <si>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</si>
  <si>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</si>
  <si>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</si>
  <si>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</si>
  <si>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</si>
  <si>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</si>
  <si>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</si>
  <si>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</si>
  <si>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</si>
  <si>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</si>
  <si>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</si>
  <si>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</si>
  <si>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</si>
  <si>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</si>
  <si>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</si>
  <si>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</si>
  <si>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</si>
  <si>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</si>
  <si>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</si>
  <si>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</si>
  <si>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</si>
  <si>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</si>
  <si>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</si>
  <si>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</si>
  <si>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</si>
  <si>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</si>
  <si>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</si>
  <si>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</si>
  <si>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</si>
  <si>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</si>
  <si>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</si>
  <si>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</si>
  <si>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</si>
  <si>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</si>
  <si>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</si>
  <si>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</si>
  <si>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</si>
  <si>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</si>
  <si>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</si>
  <si>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</si>
  <si>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</si>
  <si>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</si>
  <si>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</si>
  <si>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</si>
  <si>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</si>
  <si>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</si>
  <si>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</si>
  <si>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</si>
  <si>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</si>
  <si>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</si>
  <si>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</si>
  <si>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</si>
  <si>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</si>
  <si>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</si>
  <si>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</si>
  <si>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</si>
  <si>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</si>
  <si>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</si>
  <si>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</si>
  <si>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</si>
  <si>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</si>
  <si>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</si>
  <si>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</si>
  <si>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</si>
  <si>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</si>
  <si>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</si>
  <si>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</si>
  <si>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</si>
  <si>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</si>
  <si>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</si>
  <si>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</si>
  <si>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</si>
  <si>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</si>
  <si>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</si>
  <si>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</si>
  <si>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</si>
  <si>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</si>
  <si>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</si>
  <si>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</si>
  <si>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</si>
  <si>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</si>
  <si>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</si>
  <si>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</si>
  <si>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</si>
  <si>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</si>
  <si>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</si>
  <si>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</si>
  <si>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</si>
  <si>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</si>
  <si>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</si>
  <si>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</si>
  <si>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</si>
  <si>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</si>
  <si>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</si>
  <si>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</si>
  <si>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</si>
  <si>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</si>
  <si>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</si>
  <si>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</si>
  <si>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</si>
  <si>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</si>
  <si>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</si>
  <si>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</si>
  <si>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</si>
  <si>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</si>
  <si>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</si>
  <si>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</si>
  <si>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</si>
  <si>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</si>
  <si>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</si>
  <si>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</si>
  <si>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</si>
  <si>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</si>
  <si>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</si>
  <si>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</si>
  <si>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</si>
  <si>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</si>
  <si>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</si>
  <si>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</si>
  <si>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</si>
  <si>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</si>
  <si>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</si>
  <si>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</si>
  <si>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</si>
  <si>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</si>
  <si>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</si>
  <si>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</si>
  <si>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</si>
  <si>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</si>
  <si>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</si>
  <si>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</si>
  <si>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</si>
  <si>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</si>
  <si>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</si>
  <si>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</si>
  <si>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</si>
  <si>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</si>
  <si>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</si>
  <si>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</si>
  <si>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</si>
  <si>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</si>
  <si>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</si>
  <si>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</si>
  <si>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</si>
  <si>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</si>
  <si>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</si>
  <si>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</si>
  <si>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</si>
  <si>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</si>
  <si>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</si>
  <si>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</si>
  <si>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</si>
  <si>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</si>
  <si>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</si>
  <si>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</si>
  <si>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</si>
  <si>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</si>
  <si>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</si>
  <si>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</si>
  <si>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</si>
  <si>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</si>
  <si>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</si>
  <si>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</si>
  <si>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</si>
  <si>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</si>
  <si>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</si>
  <si>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</si>
  <si>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</si>
  <si>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</si>
  <si>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</si>
  <si>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</si>
  <si>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</si>
  <si>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</si>
  <si>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</si>
  <si>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</si>
  <si>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</si>
  <si>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</si>
  <si>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</si>
  <si>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</si>
  <si>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</si>
  <si>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</si>
  <si>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</si>
  <si>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</si>
  <si>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</si>
  <si>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</si>
  <si>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</si>
  <si>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</si>
  <si>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</si>
  <si>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</si>
  <si>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</si>
  <si>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</si>
  <si>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</si>
  <si>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</si>
  <si>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</si>
  <si>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</si>
  <si>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</si>
  <si>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</si>
  <si>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</si>
  <si>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</si>
  <si>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</si>
  <si>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</si>
  <si>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</si>
  <si>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</si>
  <si>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</si>
  <si>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</si>
  <si>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</si>
  <si>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</si>
  <si>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</si>
  <si>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</si>
  <si>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</si>
  <si>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</si>
  <si>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</si>
  <si>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</si>
  <si>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</si>
  <si>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</si>
  <si>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</si>
  <si>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</si>
  <si>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</si>
  <si>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</si>
  <si>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</si>
  <si>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</si>
  <si>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</si>
  <si>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</si>
  <si>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</si>
  <si>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</si>
  <si>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</si>
  <si>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</si>
  <si>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</si>
  <si>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</si>
  <si>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</si>
  <si>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</si>
  <si>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</si>
  <si>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</si>
  <si>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</si>
  <si>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</si>
  <si>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</si>
  <si>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</si>
  <si>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</si>
  <si>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</si>
  <si>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</si>
  <si>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</si>
  <si>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</si>
  <si>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</si>
  <si>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</si>
  <si>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</si>
  <si>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</si>
  <si>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</si>
  <si>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</si>
  <si>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</si>
  <si>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</si>
  <si>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</si>
  <si>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</si>
  <si>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</si>
  <si>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</si>
  <si>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</si>
  <si>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</si>
  <si>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</si>
  <si>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</si>
  <si>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</si>
  <si>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</si>
  <si>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</si>
  <si>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</si>
  <si>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</si>
  <si>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</si>
  <si>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</si>
  <si>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</si>
  <si>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</si>
  <si>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</si>
  <si>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</si>
  <si>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</si>
  <si>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</si>
  <si>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</si>
  <si>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</si>
  <si>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</si>
  <si>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</si>
  <si>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</si>
  <si>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</si>
  <si>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</si>
  <si>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</si>
  <si>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</si>
  <si>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</si>
  <si>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</si>
  <si>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</si>
  <si>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</si>
  <si>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</si>
  <si>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</si>
  <si>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</si>
  <si>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</si>
  <si>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</si>
  <si>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</si>
  <si>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</si>
  <si>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</si>
  <si>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</si>
  <si>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</si>
  <si>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</si>
  <si>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</si>
  <si>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</si>
  <si>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</si>
  <si>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</si>
  <si>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</si>
  <si>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</si>
  <si>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</si>
  <si>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</si>
  <si>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</si>
  <si>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</si>
  <si>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</si>
  <si>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</si>
  <si>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</si>
  <si>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</si>
  <si>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</si>
  <si>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</si>
  <si>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</si>
  <si>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</si>
  <si>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</si>
  <si>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</si>
  <si>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</si>
  <si>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</si>
  <si>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</si>
  <si>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</si>
  <si>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</si>
  <si>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</si>
  <si>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</si>
  <si>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</si>
  <si>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</si>
  <si>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</si>
  <si>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</si>
  <si>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</si>
  <si>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</si>
  <si>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</si>
  <si>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</si>
  <si>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</si>
  <si>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</si>
  <si>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</si>
  <si>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</si>
  <si>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</si>
  <si>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</si>
  <si>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</si>
  <si>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</si>
  <si>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</si>
  <si>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</si>
  <si>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</si>
  <si>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</si>
  <si>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</si>
  <si>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</si>
  <si>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</si>
  <si>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</si>
  <si>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</si>
  <si>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</si>
  <si>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</si>
  <si>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</si>
  <si>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</si>
  <si>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</si>
  <si>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</si>
  <si>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</si>
  <si>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</si>
  <si>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</si>
  <si>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</si>
  <si>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</si>
  <si>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</si>
  <si>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</si>
  <si>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</si>
  <si>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</si>
  <si>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</si>
  <si>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</si>
  <si>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</si>
  <si>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</si>
  <si>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</si>
  <si>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</si>
  <si>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</si>
  <si>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</si>
  <si>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</si>
  <si>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</si>
  <si>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</si>
  <si>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</si>
  <si>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</si>
  <si>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</si>
  <si>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</si>
  <si>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</si>
  <si>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</si>
  <si>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</si>
  <si>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</si>
  <si>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</si>
  <si>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</si>
  <si>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</si>
  <si>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</si>
  <si>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</si>
  <si>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</si>
  <si>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</si>
  <si>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</si>
  <si>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</si>
  <si>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</si>
  <si>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</si>
  <si>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</si>
  <si>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</si>
  <si>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</si>
  <si>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</si>
  <si>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</si>
  <si>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</si>
  <si>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</si>
  <si>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</si>
  <si>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</si>
  <si>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</si>
  <si>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</si>
  <si>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</si>
  <si>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</si>
  <si>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</si>
  <si>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</si>
  <si>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</si>
  <si>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</si>
  <si>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</si>
  <si>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</si>
  <si>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</si>
  <si>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</si>
  <si>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</si>
  <si>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</si>
  <si>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</si>
  <si>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</si>
  <si>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</si>
  <si>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</si>
  <si>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</si>
  <si>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</si>
  <si>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</si>
  <si>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</si>
  <si>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</si>
  <si>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</si>
  <si>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</si>
  <si>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</si>
  <si>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</si>
  <si>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</si>
  <si>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</si>
  <si>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</si>
  <si>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</si>
  <si>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</si>
  <si>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</si>
  <si>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</si>
  <si>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</si>
  <si>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</si>
  <si>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</si>
  <si>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</si>
  <si>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</si>
  <si>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</si>
  <si>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</si>
  <si>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</si>
  <si>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</si>
  <si>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</si>
  <si>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</si>
  <si>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</si>
  <si>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</si>
  <si>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</si>
  <si>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</si>
  <si>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</si>
  <si>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</si>
  <si>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</si>
  <si>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</si>
  <si>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</si>
  <si>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</si>
  <si>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</si>
  <si>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</si>
  <si>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</si>
  <si>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</si>
  <si>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</si>
  <si>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</si>
  <si>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</si>
  <si>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</si>
  <si>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</si>
  <si>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</si>
  <si>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</si>
  <si>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</si>
  <si>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</si>
  <si>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</si>
  <si>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</si>
  <si>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</si>
  <si>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</si>
  <si>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</si>
  <si>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</si>
  <si>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</si>
  <si>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</si>
  <si>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</si>
  <si>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</si>
  <si>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</si>
  <si>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</si>
  <si>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</si>
  <si>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</si>
  <si>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</si>
  <si>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</si>
  <si>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</si>
  <si>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</si>
  <si>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</si>
  <si>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</si>
  <si>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</si>
  <si>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</si>
  <si>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</si>
  <si>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</si>
  <si>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</si>
  <si>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</si>
  <si>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</si>
  <si>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</si>
  <si>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</si>
  <si>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</si>
  <si>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</si>
  <si>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</si>
  <si>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</si>
  <si>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</si>
  <si>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</si>
  <si>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</si>
  <si>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</si>
  <si>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</si>
  <si>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</si>
  <si>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</si>
  <si>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</si>
  <si>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</si>
  <si>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</si>
  <si>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</si>
  <si>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</si>
  <si>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</si>
  <si>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</si>
  <si>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</si>
  <si>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</si>
  <si>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</si>
  <si>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</si>
  <si>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</si>
  <si>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</si>
  <si>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</si>
  <si>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</si>
  <si>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</si>
  <si>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</si>
  <si>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</si>
  <si>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</si>
  <si>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</si>
  <si>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</si>
  <si>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</si>
  <si>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</si>
  <si>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</si>
  <si>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</si>
  <si>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</si>
  <si>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</si>
  <si>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</si>
  <si>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</si>
  <si>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</si>
  <si>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</si>
  <si>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</si>
  <si>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</si>
  <si>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</si>
  <si>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</si>
  <si>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</si>
  <si>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</si>
  <si>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</si>
  <si>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</si>
  <si>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</si>
  <si>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</si>
  <si>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</si>
  <si>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</si>
  <si>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</si>
  <si>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</si>
  <si>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</si>
  <si>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</si>
  <si>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</si>
  <si>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</si>
  <si>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</si>
  <si>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</si>
  <si>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</si>
  <si>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</si>
  <si>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</si>
  <si>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</si>
  <si>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</si>
  <si>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</si>
  <si>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</si>
  <si>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</si>
  <si>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</si>
  <si>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</si>
  <si>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</si>
  <si>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</si>
  <si>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</si>
  <si>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</si>
  <si>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</si>
  <si>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</si>
  <si>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</si>
  <si>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</si>
  <si>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</si>
  <si>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</si>
  <si>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</si>
  <si>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</si>
  <si>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</si>
  <si>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</si>
  <si>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</si>
  <si>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</si>
  <si>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</si>
  <si>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</si>
  <si>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</si>
  <si>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</si>
  <si>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</si>
  <si>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</si>
  <si>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</si>
  <si>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</si>
  <si>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</si>
  <si>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</si>
  <si>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</si>
  <si>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</si>
  <si>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</si>
  <si>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</si>
  <si>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</si>
  <si>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</si>
  <si>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</si>
  <si>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</si>
  <si>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</si>
  <si>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</si>
  <si>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</si>
  <si>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</si>
  <si>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</si>
  <si>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</si>
  <si>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</si>
  <si>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</si>
  <si>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</si>
  <si>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</si>
  <si>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</si>
  <si>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</si>
  <si>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</si>
  <si>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</si>
  <si>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</si>
  <si>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</si>
  <si>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</si>
  <si>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</si>
  <si>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</si>
  <si>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</si>
  <si>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</si>
  <si>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</si>
  <si>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</si>
  <si>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</si>
  <si>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</si>
  <si>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</si>
  <si>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</si>
  <si>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</si>
  <si>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</si>
  <si>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</si>
  <si>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</si>
  <si>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</si>
  <si>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</si>
  <si>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</si>
  <si>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</si>
  <si>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</si>
  <si>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</si>
  <si>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</si>
  <si>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</si>
  <si>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</si>
  <si>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</si>
  <si>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</si>
  <si>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</si>
  <si>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</si>
  <si>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</si>
  <si>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</si>
  <si>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</si>
  <si>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</si>
  <si>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</si>
  <si>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</si>
  <si>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</si>
  <si>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</si>
  <si>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</si>
  <si>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</si>
  <si>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</si>
  <si>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</si>
  <si>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</si>
  <si>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</si>
  <si>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</si>
  <si>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</si>
  <si>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</si>
  <si>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</si>
  <si>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</si>
  <si>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</si>
  <si>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</si>
  <si>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</si>
  <si>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</si>
  <si>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</si>
  <si>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</si>
  <si>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</si>
  <si>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</si>
  <si>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</si>
  <si>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</si>
  <si>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</si>
  <si>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</si>
  <si>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</si>
  <si>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</si>
  <si>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</si>
  <si>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</si>
  <si>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</si>
  <si>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</si>
  <si>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</si>
  <si>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</si>
  <si>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</si>
  <si>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</si>
  <si>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</si>
  <si>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</si>
  <si>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</si>
  <si>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</si>
  <si>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</si>
  <si>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</si>
  <si>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</si>
  <si>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</si>
  <si>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</si>
  <si>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</si>
  <si>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</si>
  <si>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</si>
  <si>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</si>
  <si>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</si>
  <si>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</si>
  <si>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</si>
  <si>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</si>
  <si>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</si>
  <si>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</si>
  <si>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</si>
  <si>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</si>
  <si>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</si>
  <si>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</si>
  <si>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</si>
  <si>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</si>
  <si>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</si>
  <si>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</si>
  <si>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</si>
  <si>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</si>
  <si>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</si>
  <si>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</si>
  <si>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</si>
  <si>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</si>
  <si>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</si>
  <si>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</si>
  <si>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</si>
  <si>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</si>
  <si>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</si>
  <si>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</si>
  <si>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</si>
  <si>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</si>
  <si>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</si>
  <si>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</si>
  <si>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</si>
  <si>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</si>
  <si>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</si>
  <si>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</si>
  <si>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</si>
  <si>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</si>
  <si>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</si>
  <si>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</si>
  <si>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</si>
  <si>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</si>
  <si>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</si>
  <si>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</si>
  <si>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</si>
  <si>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</si>
  <si>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</si>
  <si>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</si>
  <si>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</si>
  <si>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</si>
  <si>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</si>
  <si>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</si>
  <si>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</si>
  <si>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</si>
  <si>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</si>
  <si>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</si>
  <si>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</si>
  <si>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</si>
  <si>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</si>
  <si>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</si>
  <si>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</si>
  <si>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</si>
  <si>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</si>
  <si>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</si>
  <si>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</si>
  <si>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</si>
  <si>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</si>
  <si>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</si>
  <si>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</si>
  <si>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</si>
  <si>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</si>
  <si>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</si>
  <si>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</si>
  <si>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</si>
  <si>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</si>
  <si>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</si>
  <si>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</si>
  <si>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</si>
  <si>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</si>
  <si>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</si>
  <si>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</si>
  <si>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</si>
  <si>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</si>
  <si>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</si>
  <si>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</si>
  <si>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</si>
  <si>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</si>
  <si>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</si>
  <si>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</si>
  <si>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</si>
  <si>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</si>
  <si>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</si>
  <si>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</si>
  <si>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</si>
  <si>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</si>
  <si>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</si>
  <si>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</si>
  <si>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</si>
  <si>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</si>
  <si>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</si>
  <si>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</si>
  <si>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</si>
  <si>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</si>
  <si>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</si>
  <si>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</si>
  <si>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</si>
  <si>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</si>
  <si>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</si>
  <si>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</si>
  <si>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</si>
  <si>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</si>
  <si>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</si>
  <si>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</si>
  <si>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</si>
  <si>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</si>
  <si>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</si>
  <si>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</si>
  <si>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</si>
  <si>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</si>
  <si>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</si>
  <si>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</si>
  <si>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</si>
  <si>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</si>
  <si>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</si>
  <si>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</si>
  <si>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</si>
  <si>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</si>
  <si>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</si>
  <si>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</si>
  <si>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</si>
  <si>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</si>
  <si>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</si>
  <si>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</si>
  <si>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</si>
  <si>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</si>
  <si>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</si>
  <si>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</si>
  <si>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</si>
  <si>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</si>
  <si>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</si>
  <si>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</si>
  <si>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</si>
  <si>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</si>
  <si>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</si>
  <si>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</si>
  <si>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</si>
  <si>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</si>
  <si>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</si>
  <si>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</si>
  <si>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</si>
  <si>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</si>
  <si>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</si>
  <si>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</si>
  <si>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</si>
  <si>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</si>
  <si>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</si>
  <si>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</si>
  <si>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</si>
  <si>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</si>
  <si>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</si>
  <si>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</si>
  <si>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</si>
  <si>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</si>
  <si>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</si>
  <si>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</si>
  <si>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</si>
  <si>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</si>
  <si>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</si>
  <si>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</si>
  <si>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</si>
  <si>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</si>
  <si>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</si>
  <si>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</si>
  <si>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</si>
  <si>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</si>
  <si>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</si>
  <si>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</si>
  <si>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</si>
  <si>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</si>
  <si>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</si>
  <si>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</si>
  <si>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</si>
  <si>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</si>
  <si>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</si>
  <si>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</si>
  <si>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</si>
  <si>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</si>
  <si>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</si>
  <si>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</si>
  <si>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</si>
  <si>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</si>
  <si>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</si>
  <si>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</si>
  <si>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</si>
  <si>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</si>
  <si>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</si>
  <si>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</si>
  <si>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</si>
  <si>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</si>
  <si>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</si>
  <si>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</si>
  <si>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</si>
  <si>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</si>
  <si>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</si>
  <si>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</si>
  <si>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</si>
  <si>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</si>
  <si>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</si>
  <si>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</si>
  <si>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</si>
  <si>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</si>
  <si>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</si>
  <si>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</si>
  <si>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</si>
  <si>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</si>
  <si>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</si>
  <si>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</si>
  <si>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</si>
  <si>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</si>
  <si>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</si>
  <si>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</si>
  <si>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</si>
  <si>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</si>
  <si>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</si>
  <si>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</si>
  <si>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</si>
  <si>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</si>
  <si>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</si>
  <si>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</si>
  <si>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</si>
  <si>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</si>
  <si>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</si>
  <si>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</si>
  <si>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</si>
  <si>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</si>
  <si>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</si>
  <si>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</si>
  <si>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</si>
  <si>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</si>
  <si>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</si>
  <si>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</si>
  <si>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</si>
  <si>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</si>
  <si>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</si>
  <si>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</si>
  <si>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</si>
  <si>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</si>
  <si>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</si>
  <si>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</si>
  <si>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</si>
  <si>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</si>
  <si>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</si>
  <si>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</si>
  <si>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</si>
  <si>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</si>
  <si>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</si>
  <si>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</si>
  <si>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</si>
  <si>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</si>
  <si>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</si>
  <si>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</si>
  <si>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</si>
  <si>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</si>
  <si>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</si>
  <si>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</si>
  <si>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</si>
  <si>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</si>
  <si>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</si>
  <si>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</si>
  <si>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</si>
  <si>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</si>
  <si>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</si>
  <si>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</si>
  <si>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</si>
  <si>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</si>
  <si>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</si>
  <si>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</si>
  <si>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</si>
  <si>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</si>
  <si>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</si>
  <si>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</si>
  <si>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</si>
  <si>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</si>
  <si>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</si>
  <si>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</si>
  <si>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</si>
  <si>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</si>
  <si>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</si>
  <si>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</si>
  <si>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</si>
  <si>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</si>
  <si>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</si>
  <si>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</si>
  <si>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</si>
  <si>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</si>
  <si>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</si>
  <si>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</si>
  <si>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</si>
  <si>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</si>
  <si>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</si>
  <si>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</si>
  <si>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</si>
  <si>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</si>
  <si>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</si>
  <si>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</si>
  <si>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</si>
  <si>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</si>
  <si>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</si>
  <si>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</si>
  <si>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</si>
  <si>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</si>
  <si>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</si>
  <si>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</si>
  <si>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</si>
  <si>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</si>
  <si>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</si>
  <si>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</si>
  <si>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</si>
  <si>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</si>
  <si>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</si>
  <si>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</si>
  <si>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</si>
  <si>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</si>
  <si>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</si>
  <si>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</si>
  <si>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</si>
  <si>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</si>
  <si>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</si>
  <si>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</si>
  <si>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</si>
  <si>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</si>
  <si>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</si>
  <si>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</si>
  <si>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</si>
  <si>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</si>
  <si>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</si>
  <si>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</si>
  <si>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</si>
  <si>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</si>
  <si>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</si>
  <si>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</si>
  <si>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</si>
  <si>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</si>
  <si>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</si>
  <si>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</si>
  <si>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</si>
  <si>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</si>
  <si>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</si>
  <si>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</si>
  <si>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</si>
  <si>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</si>
  <si>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</si>
  <si>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</si>
  <si>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</si>
  <si>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</si>
  <si>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</si>
  <si>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</si>
  <si>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</si>
  <si>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</si>
  <si>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</si>
  <si>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</si>
  <si>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</si>
  <si>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</si>
  <si>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</si>
  <si>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</si>
  <si>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</si>
  <si>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</si>
  <si>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</si>
  <si>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</si>
  <si>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</si>
  <si>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</si>
  <si>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</si>
  <si>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</si>
  <si>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</si>
  <si>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</si>
  <si>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</si>
  <si>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</si>
  <si>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</si>
  <si>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</si>
  <si>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</si>
  <si>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</si>
  <si>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</si>
  <si>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</si>
  <si>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</si>
  <si>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</si>
  <si>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</si>
  <si>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</si>
  <si>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</si>
  <si>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</si>
  <si>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</si>
  <si>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</si>
  <si>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</si>
  <si>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</si>
  <si>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</si>
  <si>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</si>
  <si>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</si>
  <si>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</si>
  <si>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</si>
  <si>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</si>
  <si>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</si>
  <si>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</si>
  <si>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</si>
  <si>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</si>
  <si>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</si>
  <si>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</si>
  <si>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</si>
  <si>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</si>
  <si>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</si>
  <si>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</si>
  <si>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</si>
  <si>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</si>
  <si>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</si>
  <si>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</si>
  <si>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</si>
  <si>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</si>
  <si>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</si>
  <si>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</si>
  <si>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</si>
  <si>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</si>
  <si>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</si>
  <si>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</si>
  <si>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</si>
  <si>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</si>
  <si>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</si>
  <si>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</si>
  <si>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</si>
  <si>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</si>
  <si>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</si>
  <si>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</si>
  <si>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</si>
  <si>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</si>
  <si>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</si>
  <si>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</si>
  <si>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</si>
  <si>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</si>
  <si>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</si>
  <si>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</si>
  <si>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</si>
  <si>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</si>
  <si>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</si>
  <si>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</si>
  <si>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</si>
  <si>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</si>
  <si>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</si>
  <si>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</si>
  <si>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</si>
  <si>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</si>
  <si>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</si>
  <si>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</si>
  <si>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</si>
  <si>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</si>
  <si>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</si>
  <si>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</si>
  <si>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</si>
  <si>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</si>
  <si>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</si>
  <si>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</si>
  <si>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</si>
  <si>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</si>
  <si>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</si>
  <si>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</si>
  <si>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</si>
  <si>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</si>
  <si>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</si>
  <si>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</si>
  <si>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</si>
  <si>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</si>
  <si>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</si>
  <si>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</si>
  <si>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</si>
  <si>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</si>
  <si>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</si>
  <si>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</si>
  <si>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</si>
  <si>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</si>
  <si>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</si>
  <si>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</si>
  <si>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</si>
  <si>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</si>
  <si>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</si>
  <si>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</si>
  <si>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</si>
  <si>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</si>
  <si>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</si>
  <si>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</si>
  <si>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</si>
  <si>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</si>
  <si>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</si>
  <si>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</si>
  <si>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</si>
  <si>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</si>
  <si>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</si>
  <si>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</si>
  <si>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</si>
  <si>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</si>
  <si>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</si>
  <si>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</si>
  <si>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</si>
  <si>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</si>
  <si>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</si>
  <si>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</si>
  <si>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</si>
  <si>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</si>
  <si>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</si>
  <si>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</si>
  <si>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</si>
  <si>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</si>
  <si>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</si>
  <si>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</si>
  <si>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</si>
  <si>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</si>
  <si>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</si>
  <si>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</si>
  <si>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</si>
  <si>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</si>
  <si>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</si>
  <si>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</si>
  <si>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</si>
  <si>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</si>
  <si>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</si>
  <si>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</si>
  <si>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</si>
  <si>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</si>
  <si>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</si>
  <si>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</si>
  <si>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</si>
  <si>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</si>
  <si>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</si>
  <si>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</si>
  <si>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</si>
  <si>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</si>
  <si>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</si>
  <si>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</si>
  <si>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</si>
  <si>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</si>
  <si>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</si>
  <si>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</si>
  <si>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</si>
  <si>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</si>
  <si>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</si>
  <si>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</si>
  <si>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</si>
  <si>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</si>
  <si>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</si>
  <si>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</si>
  <si>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</si>
  <si>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</si>
  <si>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</si>
  <si>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</si>
  <si>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</si>
  <si>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</si>
  <si>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</si>
  <si>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</si>
  <si>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</si>
  <si>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</si>
  <si>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</si>
  <si>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</si>
  <si>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</si>
  <si>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</si>
  <si>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</si>
  <si>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</si>
  <si>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</si>
  <si>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</si>
  <si>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</si>
  <si>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</si>
  <si>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</si>
  <si>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</si>
  <si>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</si>
  <si>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</si>
  <si>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</si>
  <si>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</si>
  <si>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</si>
  <si>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</si>
  <si>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</si>
  <si>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</si>
  <si>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</si>
  <si>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</si>
  <si>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</si>
  <si>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</si>
  <si>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</si>
  <si>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</si>
  <si>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</si>
  <si>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</si>
  <si>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</si>
  <si>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</si>
  <si>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</si>
  <si>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</si>
  <si>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</si>
  <si>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</si>
  <si>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</si>
  <si>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</si>
  <si>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</si>
  <si>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</si>
  <si>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</si>
  <si>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</si>
  <si>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</si>
  <si>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</si>
  <si>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</si>
  <si>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</si>
  <si>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</si>
  <si>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</si>
  <si>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</si>
  <si>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</si>
  <si>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</si>
  <si>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</si>
  <si>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</si>
  <si>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</si>
  <si>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</si>
  <si>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</si>
  <si>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</si>
  <si>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</si>
  <si>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</si>
  <si>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</si>
  <si>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</si>
  <si>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</si>
  <si>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</si>
  <si>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</si>
  <si>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</si>
  <si>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</si>
  <si>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</si>
  <si>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</si>
  <si>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</si>
  <si>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</si>
  <si>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</si>
  <si>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</si>
  <si>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</si>
  <si>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</si>
  <si>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</si>
  <si>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</si>
  <si>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</si>
  <si>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</si>
  <si>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</si>
  <si>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</si>
  <si>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</si>
  <si>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</si>
  <si>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</si>
  <si>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</si>
  <si>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</si>
  <si>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</si>
  <si>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</si>
  <si>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</si>
  <si>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</si>
  <si>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</si>
  <si>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</si>
  <si>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</si>
  <si>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</si>
  <si>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</si>
  <si>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</si>
  <si>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</si>
  <si>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</si>
  <si>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</si>
  <si>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</si>
  <si>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</si>
  <si>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</si>
  <si>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</si>
  <si>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</si>
  <si>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</si>
  <si>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</si>
  <si>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</si>
  <si>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</si>
  <si>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</si>
  <si>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</si>
  <si>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</si>
  <si>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</si>
  <si>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</si>
  <si>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</si>
  <si>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</si>
  <si>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</si>
  <si>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</si>
  <si>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</si>
  <si>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</si>
  <si>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</si>
  <si>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</si>
  <si>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</si>
  <si>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</si>
  <si>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</si>
  <si>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</si>
  <si>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</si>
  <si>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</si>
  <si>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</si>
  <si>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</si>
  <si>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</si>
  <si>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</si>
  <si>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</si>
  <si>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</si>
  <si>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</si>
  <si>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</si>
  <si>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</si>
  <si>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</si>
  <si>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</si>
  <si>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</si>
  <si>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</si>
  <si>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</si>
  <si>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</si>
  <si>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</si>
  <si>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</si>
  <si>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</si>
  <si>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</si>
  <si>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</si>
  <si>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</si>
  <si>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</si>
  <si>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</si>
  <si>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</si>
  <si>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</si>
  <si>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</si>
  <si>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</si>
  <si>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</si>
  <si>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</si>
  <si>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</si>
  <si>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</si>
  <si>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</si>
  <si>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</si>
  <si>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</si>
  <si>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</si>
  <si>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</si>
  <si>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</si>
  <si>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</si>
  <si>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</si>
  <si>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</si>
  <si>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</si>
  <si>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</si>
  <si>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</si>
  <si>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</si>
  <si>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</si>
  <si>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</si>
  <si>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</si>
  <si>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</si>
  <si>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</si>
  <si>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</si>
  <si>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</si>
  <si>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</si>
  <si>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</si>
  <si>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</si>
  <si>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</si>
  <si>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</si>
  <si>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</si>
  <si>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</si>
  <si>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</si>
  <si>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</si>
  <si>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</si>
  <si>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</si>
  <si>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</si>
  <si>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</si>
  <si>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</si>
  <si>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</si>
  <si>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</si>
  <si>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</si>
  <si>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</si>
  <si>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</si>
  <si>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</si>
  <si>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</si>
  <si>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</si>
  <si>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</si>
  <si>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</si>
  <si>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</si>
  <si>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</si>
  <si>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</si>
  <si>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</si>
  <si>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</si>
  <si>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</si>
  <si>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</si>
  <si>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</si>
  <si>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</si>
  <si>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</si>
  <si>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</si>
  <si>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</si>
  <si>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</si>
  <si>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</si>
  <si>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</si>
  <si>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</si>
  <si>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</si>
  <si>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</si>
  <si>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</si>
  <si>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</si>
  <si>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</si>
  <si>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</si>
  <si>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</si>
  <si>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</si>
  <si>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</si>
  <si>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</si>
  <si>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</si>
  <si>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</si>
  <si>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</si>
  <si>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</si>
  <si>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</si>
  <si>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</si>
  <si>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</si>
  <si>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</si>
  <si>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</si>
  <si>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</si>
  <si>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</si>
  <si>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</si>
  <si>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</si>
  <si>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</si>
  <si>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</si>
  <si>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</si>
  <si>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</si>
  <si>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</si>
  <si>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</si>
  <si>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</si>
  <si>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</si>
  <si>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</si>
  <si>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</si>
  <si>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</si>
  <si>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</si>
  <si>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</si>
  <si>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</si>
  <si>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</si>
  <si>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</si>
  <si>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</si>
  <si>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</si>
  <si>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</si>
  <si>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</si>
  <si>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</si>
  <si>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</si>
  <si>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</si>
  <si>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</si>
  <si>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</si>
  <si>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</si>
  <si>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</si>
  <si>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</si>
  <si>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</si>
  <si>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</si>
  <si>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</si>
  <si>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</si>
  <si>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</si>
  <si>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</si>
  <si>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</si>
  <si>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</si>
  <si>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</si>
  <si>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</si>
  <si>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</si>
  <si>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</si>
  <si>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</si>
  <si>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</si>
  <si>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</si>
  <si>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</si>
  <si>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</si>
  <si>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</si>
  <si>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</si>
  <si>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</si>
  <si>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</si>
  <si>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</si>
  <si>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</si>
  <si>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</si>
  <si>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</si>
  <si>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</si>
  <si>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</si>
  <si>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</si>
  <si>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</si>
  <si>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</si>
  <si>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</si>
  <si>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</si>
  <si>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</si>
  <si>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</si>
  <si>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</si>
  <si>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</si>
  <si>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</si>
  <si>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</si>
  <si>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</si>
  <si>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</si>
  <si>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</si>
  <si>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</si>
  <si>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</si>
  <si>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</si>
  <si>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</si>
  <si>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</si>
  <si>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</si>
  <si>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</si>
  <si>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</si>
  <si>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</si>
  <si>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</si>
  <si>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</si>
  <si>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</si>
  <si>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</si>
  <si>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</si>
  <si>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</si>
  <si>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</si>
  <si>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</si>
  <si>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</si>
  <si>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</si>
  <si>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</si>
  <si>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</si>
  <si>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</si>
  <si>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</si>
  <si>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</si>
  <si>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</si>
  <si>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</si>
  <si>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</si>
  <si>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</si>
  <si>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</si>
  <si>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</si>
  <si>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</si>
  <si>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</si>
  <si>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</si>
  <si>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</si>
  <si>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</si>
  <si>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</si>
  <si>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</si>
  <si>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</si>
  <si>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</si>
  <si>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</si>
  <si>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</si>
  <si>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</si>
  <si>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</si>
  <si>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</si>
  <si>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</si>
  <si>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</si>
  <si>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</si>
  <si>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</si>
  <si>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</si>
  <si>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</si>
  <si>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</si>
  <si>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</si>
  <si>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</si>
  <si>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</si>
  <si>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</si>
  <si>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</si>
  <si>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</si>
  <si>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</si>
  <si>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</si>
  <si>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</si>
  <si>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</si>
  <si>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</si>
  <si>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</si>
  <si>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</si>
  <si>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</si>
  <si>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</si>
  <si>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</si>
  <si>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</si>
  <si>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</si>
  <si>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</si>
  <si>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</si>
  <si>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</si>
  <si>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</si>
  <si>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</si>
  <si>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</si>
  <si>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</si>
  <si>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</si>
  <si>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</si>
  <si>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</si>
  <si>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</si>
  <si>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</si>
  <si>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</si>
  <si>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</si>
  <si>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</si>
  <si>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</si>
  <si>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</si>
  <si>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</si>
  <si>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</si>
  <si>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</si>
  <si>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</si>
  <si>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</si>
  <si>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</si>
  <si>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</si>
  <si>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</si>
  <si>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</si>
  <si>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</si>
  <si>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</si>
  <si>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</si>
  <si>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</si>
  <si>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</si>
  <si>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</si>
  <si>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</si>
  <si>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</si>
  <si>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</si>
  <si>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</si>
  <si>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</si>
  <si>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</si>
  <si>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</si>
  <si>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</si>
  <si>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</si>
  <si>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</si>
  <si>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</si>
  <si>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</si>
  <si>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</si>
  <si>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</si>
  <si>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</si>
  <si>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</si>
  <si>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</si>
  <si>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</si>
  <si>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</si>
  <si>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</si>
  <si>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</si>
  <si>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</si>
  <si>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</si>
  <si>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</si>
  <si>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</si>
  <si>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</si>
  <si>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</si>
  <si>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</si>
  <si>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</si>
  <si>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</si>
  <si>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</si>
  <si>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</si>
  <si>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</si>
  <si>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</si>
  <si>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</si>
  <si>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</si>
  <si>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</si>
  <si>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</si>
  <si>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</si>
  <si>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</si>
  <si>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</si>
  <si>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</si>
  <si>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</si>
  <si>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</si>
  <si>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</si>
  <si>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</si>
  <si>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</si>
  <si>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</si>
  <si>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</si>
  <si>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</si>
  <si>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</si>
  <si>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</si>
  <si>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</si>
  <si>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</si>
  <si>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</si>
  <si>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</si>
  <si>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</si>
  <si>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</si>
  <si>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</si>
  <si>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</si>
  <si>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</si>
  <si>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</si>
  <si>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</si>
  <si>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</si>
  <si>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</si>
  <si>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</si>
  <si>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</si>
  <si>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</si>
  <si>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</si>
  <si>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</si>
  <si>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</si>
  <si>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</si>
  <si>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</si>
  <si>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</si>
  <si>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</si>
  <si>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</si>
  <si>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</si>
  <si>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</si>
  <si>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</si>
  <si>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</si>
  <si>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</si>
  <si>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</si>
  <si>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</si>
  <si>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</si>
  <si>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</si>
  <si>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</si>
  <si>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</si>
  <si>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</si>
  <si>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</si>
  <si>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</si>
  <si>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</si>
  <si>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</si>
  <si>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</si>
  <si>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</si>
  <si>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</si>
  <si>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</si>
  <si>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</si>
  <si>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</si>
  <si>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</si>
  <si>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</si>
  <si>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</si>
  <si>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</si>
  <si>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</si>
  <si>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</si>
  <si>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</si>
  <si>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</si>
  <si>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</si>
  <si>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</si>
  <si>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</si>
  <si>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</si>
  <si>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</si>
  <si>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</si>
  <si>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</si>
  <si>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</si>
  <si>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</si>
  <si>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</si>
  <si>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</si>
  <si>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</si>
  <si>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</si>
  <si>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</si>
  <si>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</si>
  <si>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</si>
  <si>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</si>
  <si>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</si>
  <si>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</si>
  <si>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</si>
  <si>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</si>
  <si>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</si>
  <si>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</si>
  <si>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</si>
  <si>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</si>
  <si>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</si>
  <si>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</si>
  <si>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</si>
  <si>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</si>
  <si>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</si>
  <si>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</si>
  <si>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</si>
  <si>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</si>
  <si>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</si>
  <si>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</si>
  <si>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</si>
  <si>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</si>
  <si>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</si>
  <si>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</si>
  <si>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</si>
  <si>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</si>
  <si>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</si>
  <si>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</si>
  <si>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</si>
  <si>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</si>
  <si>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</si>
  <si>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</si>
  <si>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</si>
  <si>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</si>
  <si>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</si>
  <si>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</si>
  <si>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</si>
  <si>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</si>
  <si>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</si>
  <si>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</si>
  <si>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</si>
  <si>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</si>
  <si>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</si>
  <si>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</si>
  <si>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</si>
  <si>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</si>
  <si>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</si>
  <si>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</si>
  <si>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</si>
  <si>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</si>
  <si>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</si>
  <si>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</si>
  <si>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</si>
  <si>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</si>
  <si>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</si>
  <si>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</si>
  <si>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</si>
  <si>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</si>
  <si>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</si>
  <si>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</si>
  <si>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</si>
  <si>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</si>
  <si>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</si>
  <si>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</si>
  <si>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</si>
  <si>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</si>
  <si>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</si>
  <si>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</si>
  <si>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</si>
  <si>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</si>
  <si>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</si>
  <si>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</si>
  <si>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</si>
  <si>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</si>
  <si>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</si>
  <si>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</si>
  <si>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</si>
  <si>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</si>
  <si>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</si>
  <si>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</si>
  <si>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</si>
  <si>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</si>
  <si>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</si>
  <si>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</si>
  <si>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</si>
  <si>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</si>
  <si>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</si>
  <si>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</si>
  <si>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</si>
  <si>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</si>
  <si>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</si>
  <si>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</si>
  <si>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</si>
  <si>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</si>
  <si>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</si>
  <si>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</si>
  <si>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</si>
  <si>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</si>
  <si>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</si>
  <si>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</si>
  <si>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</si>
  <si>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</si>
  <si>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</si>
  <si>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</si>
  <si>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</si>
  <si>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</si>
  <si>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</si>
  <si>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</si>
  <si>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</si>
  <si>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</si>
  <si>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</si>
  <si>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</si>
  <si>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</si>
  <si>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</si>
  <si>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</si>
  <si>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</si>
  <si>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</si>
  <si>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</si>
  <si>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</si>
  <si>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</si>
  <si>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</si>
  <si>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</si>
  <si>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</si>
  <si>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</si>
  <si>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</si>
  <si>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</si>
  <si>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</si>
  <si>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</si>
  <si>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</si>
  <si>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</si>
  <si>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</si>
  <si>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</si>
  <si>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</si>
  <si>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</si>
  <si>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</si>
  <si>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</si>
  <si>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</si>
  <si>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</si>
  <si>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</si>
  <si>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</si>
  <si>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</si>
  <si>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</si>
  <si>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</si>
  <si>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</si>
  <si>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</si>
  <si>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</si>
  <si>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</si>
  <si>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</si>
  <si>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</si>
  <si>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</si>
  <si>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</si>
  <si>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</si>
  <si>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</si>
  <si>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</si>
  <si>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</si>
  <si>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</si>
  <si>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</si>
  <si>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</si>
  <si>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</si>
  <si>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</si>
  <si>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</si>
  <si>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</si>
  <si>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</si>
  <si>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</si>
  <si>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</si>
  <si>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</si>
  <si>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</si>
  <si>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</si>
  <si>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</si>
  <si>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</si>
  <si>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</si>
  <si>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</si>
  <si>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</si>
  <si>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</si>
  <si>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</si>
  <si>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</si>
  <si>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</si>
  <si>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</si>
  <si>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</si>
  <si>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</si>
  <si>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</si>
  <si>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</si>
  <si>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</si>
  <si>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</si>
  <si>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</si>
  <si>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</si>
  <si>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</si>
  <si>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</si>
  <si>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</si>
  <si>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</si>
  <si>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</si>
  <si>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</si>
  <si>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</si>
  <si>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</si>
  <si>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</si>
  <si>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</si>
  <si>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</si>
  <si>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</si>
  <si>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</si>
  <si>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</si>
  <si>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</si>
  <si>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</si>
  <si>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</si>
  <si>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</si>
  <si>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</si>
  <si>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</si>
  <si>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</si>
  <si>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</si>
  <si>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</si>
  <si>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</si>
  <si>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</si>
  <si>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</si>
  <si>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</si>
  <si>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</si>
  <si>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</si>
  <si>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</si>
  <si>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</si>
  <si>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</si>
  <si>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</si>
  <si>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</si>
  <si>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</si>
  <si>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</si>
  <si>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</si>
  <si>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</si>
  <si>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</si>
  <si>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</si>
  <si>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</si>
  <si>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</si>
  <si>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</si>
  <si>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</si>
  <si>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</si>
  <si>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</si>
  <si>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</si>
  <si>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</si>
  <si>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</si>
  <si>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</si>
  <si>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</si>
  <si>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</si>
  <si>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</si>
  <si>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</si>
  <si>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</si>
  <si>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</si>
  <si>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</si>
  <si>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</si>
  <si>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</si>
  <si>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</si>
  <si>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</si>
  <si>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</si>
  <si>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</si>
  <si>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</si>
  <si>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</si>
  <si>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</si>
  <si>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</si>
  <si>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</si>
  <si>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</si>
  <si>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</si>
  <si>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</si>
  <si>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</si>
  <si>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</si>
  <si>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</si>
  <si>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</si>
  <si>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</si>
  <si>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</si>
  <si>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</si>
  <si>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</si>
  <si>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</si>
  <si>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</si>
  <si>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</si>
  <si>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</si>
  <si>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</si>
  <si>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</si>
  <si>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</si>
  <si>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</si>
  <si>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</si>
  <si>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</si>
  <si>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</si>
  <si>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</si>
  <si>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</si>
  <si>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</si>
  <si>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</si>
  <si>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</si>
  <si>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</si>
  <si>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</si>
  <si>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</si>
  <si>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</si>
  <si>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</si>
  <si>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</si>
  <si>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</si>
  <si>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</si>
  <si>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</si>
  <si>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</si>
  <si>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</si>
  <si>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</si>
  <si>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</si>
  <si>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</si>
  <si>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</si>
  <si>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</si>
  <si>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</si>
  <si>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</si>
  <si>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</si>
  <si>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</si>
  <si>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</si>
  <si>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</si>
  <si>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</si>
  <si>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</si>
  <si>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</si>
  <si>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</si>
  <si>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</si>
  <si>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</si>
  <si>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</si>
  <si>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</si>
  <si>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</si>
  <si>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</si>
  <si>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</si>
  <si>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</si>
  <si>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</si>
  <si>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</si>
  <si>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</si>
  <si>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</si>
  <si>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</si>
  <si>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</si>
  <si>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</si>
  <si>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</si>
  <si>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</si>
  <si>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</si>
  <si>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</si>
  <si>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</si>
  <si>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</si>
  <si>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</si>
  <si>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</si>
  <si>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</si>
  <si>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</si>
  <si>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</si>
  <si>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</si>
  <si>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</si>
  <si>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</si>
  <si>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</si>
  <si>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</si>
  <si>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</si>
  <si>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</si>
  <si>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</si>
  <si>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</si>
  <si>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</si>
  <si>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</si>
  <si>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</si>
  <si>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</si>
  <si>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</si>
  <si>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</si>
  <si>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</si>
  <si>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</si>
  <si>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</si>
  <si>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</si>
  <si>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</si>
  <si>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</si>
  <si>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</si>
  <si>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</si>
  <si>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</si>
  <si>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</si>
  <si>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</si>
  <si>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</si>
  <si>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</si>
  <si>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</si>
  <si>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</si>
  <si>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</si>
  <si>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</si>
  <si>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</si>
  <si>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</si>
  <si>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</si>
  <si>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</si>
  <si>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</si>
  <si>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</si>
  <si>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</si>
  <si>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</si>
  <si>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</si>
  <si>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</si>
  <si>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</si>
  <si>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</si>
  <si>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</si>
  <si>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</si>
  <si>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</si>
  <si>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</si>
  <si>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</si>
  <si>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</si>
  <si>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</si>
  <si>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</si>
  <si>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</si>
  <si>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</si>
  <si>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</si>
  <si>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</si>
  <si>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</si>
  <si>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</si>
  <si>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</si>
  <si>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</si>
  <si>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</si>
  <si>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</si>
  <si>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</si>
  <si>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</si>
  <si>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</si>
  <si>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</si>
  <si>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</si>
  <si>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</si>
  <si>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</si>
  <si>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</si>
  <si>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</si>
  <si>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</si>
  <si>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</si>
  <si>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</si>
  <si>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</si>
  <si>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</si>
  <si>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</si>
  <si>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</si>
  <si>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</si>
  <si>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</si>
  <si>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</si>
  <si>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</si>
  <si>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</si>
  <si>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</si>
  <si>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</si>
  <si>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</si>
  <si>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</si>
  <si>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</si>
  <si>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</si>
  <si>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</si>
  <si>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</si>
  <si>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</si>
  <si>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</si>
  <si>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</si>
  <si>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</si>
  <si>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</si>
  <si>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</si>
  <si>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</si>
  <si>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</si>
  <si>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</si>
  <si>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</si>
  <si>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</si>
  <si>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</si>
  <si>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</si>
  <si>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</si>
  <si>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</si>
  <si>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</si>
  <si>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</si>
  <si>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</si>
  <si>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</si>
  <si>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</si>
  <si>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</si>
  <si>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</si>
  <si>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</si>
  <si>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</si>
  <si>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</si>
  <si>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</si>
  <si>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</si>
  <si>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</si>
  <si>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</si>
  <si>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</si>
  <si>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</si>
  <si>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</si>
  <si>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</si>
  <si>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</si>
  <si>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</si>
  <si>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</si>
  <si>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</si>
  <si>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</si>
  <si>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</si>
  <si>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</si>
  <si>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</si>
  <si>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</si>
  <si>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</si>
  <si>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</si>
  <si>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</si>
  <si>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</si>
  <si>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</si>
  <si>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</si>
  <si>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</si>
  <si>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</si>
  <si>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</si>
  <si>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</si>
  <si>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</si>
  <si>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</si>
  <si>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</si>
  <si>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</si>
  <si>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</si>
  <si>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</si>
  <si>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</si>
  <si>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</si>
  <si>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</si>
  <si>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</si>
  <si>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</si>
  <si>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</si>
  <si>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</si>
  <si>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</si>
  <si>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</si>
  <si>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</si>
  <si>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</si>
  <si>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</si>
  <si>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</si>
  <si>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</si>
  <si>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</si>
  <si>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</si>
  <si>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</si>
  <si>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</si>
  <si>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</si>
  <si>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</si>
  <si>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</si>
  <si>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</si>
  <si>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</si>
  <si>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</si>
  <si>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</si>
  <si>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</si>
  <si>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</si>
  <si>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</si>
  <si>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</si>
  <si>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</si>
  <si>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</si>
  <si>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</si>
  <si>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</si>
  <si>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</si>
  <si>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</si>
  <si>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</si>
  <si>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</si>
  <si>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</si>
  <si>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</si>
  <si>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</si>
  <si>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</si>
  <si>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</si>
  <si>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</si>
  <si>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</si>
  <si>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</si>
  <si>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</si>
  <si>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</si>
  <si>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</si>
  <si>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</si>
  <si>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</si>
  <si>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</si>
  <si>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</si>
  <si>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</si>
  <si>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</si>
  <si>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</si>
  <si>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</si>
  <si>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</si>
  <si>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</si>
  <si>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</si>
  <si>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</si>
  <si>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</si>
  <si>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</si>
  <si>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</si>
  <si>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</si>
  <si>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</si>
  <si>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</si>
  <si>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</si>
  <si>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</si>
  <si>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</si>
  <si>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</si>
  <si>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</si>
  <si>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</si>
  <si>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</si>
  <si>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</si>
  <si>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</si>
  <si>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</si>
  <si>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</si>
  <si>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</si>
  <si>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</si>
  <si>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</si>
  <si>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</si>
  <si>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</si>
  <si>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</si>
  <si>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</si>
  <si>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</si>
  <si>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</si>
  <si>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</si>
  <si>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</si>
  <si>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</si>
  <si>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</si>
  <si>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</si>
  <si>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</si>
  <si>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</si>
  <si>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</si>
  <si>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</si>
  <si>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</si>
  <si>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</si>
  <si>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</si>
  <si>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</si>
  <si>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</si>
  <si>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</si>
  <si>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</si>
  <si>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</si>
  <si>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</si>
  <si>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</si>
  <si>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</si>
  <si>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</si>
  <si>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</si>
  <si>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</si>
  <si>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</si>
  <si>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</si>
  <si>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</si>
  <si>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</si>
  <si>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</si>
  <si>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</si>
  <si>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</si>
  <si>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</si>
  <si>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</si>
  <si>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</si>
  <si>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</si>
  <si>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</si>
  <si>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</si>
  <si>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</si>
  <si>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</si>
  <si>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</si>
  <si>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</si>
  <si>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</si>
  <si>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</si>
  <si>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</si>
  <si>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</si>
  <si>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</si>
  <si>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</si>
  <si>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</si>
  <si>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</si>
  <si>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</si>
  <si>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</si>
  <si>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</si>
  <si>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</si>
  <si>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</si>
  <si>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</si>
  <si>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</si>
  <si>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</si>
  <si>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</si>
  <si>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</si>
  <si>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</si>
  <si>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</si>
  <si>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</si>
  <si>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</si>
  <si>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</si>
  <si>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</si>
  <si>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</si>
  <si>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</si>
  <si>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</si>
  <si>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</si>
  <si>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</si>
  <si>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</si>
  <si>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</si>
  <si>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</si>
  <si>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</si>
  <si>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</si>
  <si>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</si>
  <si>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</si>
  <si>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</si>
  <si>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</si>
  <si>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</si>
  <si>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</si>
  <si>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</si>
  <si>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</si>
  <si>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</si>
  <si>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</si>
  <si>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</si>
  <si>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</si>
  <si>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</si>
  <si>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</si>
  <si>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</si>
  <si>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</si>
  <si>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</si>
  <si>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</si>
  <si>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</si>
  <si>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</si>
  <si>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</si>
  <si>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</si>
  <si>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</si>
  <si>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</si>
  <si>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</si>
  <si>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</si>
  <si>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</si>
  <si>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</si>
  <si>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</si>
  <si>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</si>
  <si>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</si>
  <si>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</si>
  <si>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</si>
  <si>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</si>
  <si>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</si>
  <si>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</si>
  <si>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</si>
  <si>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</si>
  <si>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</si>
  <si>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</si>
  <si>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</si>
  <si>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</si>
  <si>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</si>
  <si>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</si>
  <si>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</si>
  <si>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</si>
  <si>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</si>
  <si>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</si>
  <si>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</si>
  <si>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</si>
  <si>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</si>
  <si>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</si>
  <si>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</si>
  <si>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</si>
  <si>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</si>
  <si>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</si>
  <si>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</si>
  <si>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</si>
  <si>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</si>
  <si>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</si>
  <si>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</si>
  <si>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</si>
  <si>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</si>
  <si>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</si>
  <si>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</si>
  <si>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</si>
  <si>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</si>
  <si>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</si>
  <si>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</si>
  <si>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</si>
  <si>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</si>
  <si>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</si>
  <si>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</si>
  <si>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</si>
  <si>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</si>
  <si>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</si>
  <si>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</si>
  <si>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</si>
  <si>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</si>
  <si>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</si>
  <si>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</si>
  <si>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</si>
  <si>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</si>
  <si>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</si>
  <si>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</si>
  <si>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</si>
  <si>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</si>
  <si>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</si>
  <si>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</si>
  <si>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</si>
  <si>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</si>
  <si>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</si>
  <si>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</si>
  <si>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</si>
  <si>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</si>
  <si>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</si>
  <si>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</si>
  <si>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</si>
  <si>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</si>
  <si>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</si>
  <si>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</si>
  <si>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</si>
  <si>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</si>
  <si>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</si>
  <si>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</si>
  <si>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</si>
  <si>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</si>
  <si>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</si>
  <si>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</si>
  <si>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</si>
  <si>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</si>
  <si>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</si>
  <si>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</si>
  <si>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</si>
  <si>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</si>
  <si>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</si>
  <si>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</si>
  <si>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</si>
  <si>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</si>
  <si>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</si>
  <si>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</si>
  <si>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</si>
  <si>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</si>
  <si>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</si>
  <si>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</si>
  <si>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</si>
  <si>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</si>
  <si>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</si>
  <si>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</si>
  <si>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</si>
  <si>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</si>
  <si>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</si>
  <si>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</si>
  <si>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</si>
  <si>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</si>
  <si>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</si>
  <si>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</si>
  <si>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</si>
  <si>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</si>
  <si>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</si>
  <si>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</si>
  <si>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</si>
  <si>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</si>
  <si>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</si>
  <si>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</si>
  <si>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</si>
  <si>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</si>
  <si>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</si>
  <si>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</si>
  <si>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</si>
  <si>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</si>
  <si>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</si>
  <si>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</si>
  <si>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</si>
  <si>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</si>
  <si>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</si>
  <si>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</si>
  <si>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</si>
  <si>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</si>
  <si>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</si>
  <si>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</si>
  <si>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</si>
  <si>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</si>
  <si>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</si>
  <si>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</si>
  <si>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</si>
  <si>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</si>
  <si>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</si>
  <si>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</si>
  <si>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</si>
  <si>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</si>
  <si>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</si>
  <si>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</si>
  <si>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</si>
  <si>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</si>
  <si>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</si>
  <si>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</si>
  <si>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</si>
  <si>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</si>
  <si>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</si>
  <si>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</si>
  <si>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</si>
  <si>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</si>
  <si>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</si>
  <si>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</si>
  <si>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</si>
  <si>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</si>
  <si>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</si>
  <si>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</si>
  <si>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</si>
  <si>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</si>
  <si>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</si>
  <si>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</si>
  <si>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</si>
  <si>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</si>
  <si>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</si>
  <si>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</si>
  <si>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</si>
  <si>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</si>
  <si>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</si>
  <si>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</si>
  <si>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</si>
  <si>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</si>
  <si>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</si>
  <si>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</si>
  <si>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</si>
  <si>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</si>
  <si>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</si>
  <si>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</si>
  <si>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</si>
  <si>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</si>
  <si>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</si>
  <si>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</si>
  <si>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</si>
  <si>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</si>
  <si>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</si>
  <si>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</si>
  <si>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</si>
  <si>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</si>
  <si>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</si>
  <si>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</si>
  <si>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</si>
  <si>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</si>
  <si>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</si>
  <si>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</si>
  <si>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</si>
  <si>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</si>
  <si>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</si>
  <si>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</si>
  <si>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</si>
  <si>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</si>
  <si>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</si>
  <si>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</si>
  <si>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</si>
  <si>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</si>
  <si>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</si>
  <si>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</si>
  <si>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</si>
  <si>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</si>
  <si>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</si>
  <si>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</si>
  <si>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</si>
  <si>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</si>
  <si>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</si>
  <si>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</si>
  <si>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</si>
  <si>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</si>
  <si>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</si>
  <si>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</si>
  <si>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</si>
  <si>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</si>
  <si>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</si>
  <si>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</si>
  <si>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</si>
  <si>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</si>
  <si>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</si>
  <si>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</si>
  <si>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</si>
  <si>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</si>
  <si>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</si>
  <si>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</si>
  <si>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</si>
  <si>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</si>
  <si>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</si>
  <si>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</si>
  <si>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</si>
  <si>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</si>
  <si>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</si>
  <si>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</si>
  <si>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</si>
  <si>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</si>
  <si>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</si>
  <si>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</si>
  <si>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</si>
  <si>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</si>
  <si>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</si>
  <si>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</si>
  <si>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</si>
  <si>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</si>
  <si>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</si>
  <si>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</si>
  <si>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</si>
  <si>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</si>
  <si>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</si>
  <si>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</si>
  <si>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</si>
  <si>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</si>
  <si>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</si>
  <si>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</si>
  <si>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</si>
  <si>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</si>
  <si>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</si>
  <si>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</si>
  <si>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</si>
  <si>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</si>
  <si>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</si>
  <si>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</si>
  <si>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</si>
  <si>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</si>
  <si>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</si>
  <si>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</si>
  <si>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</si>
  <si>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</si>
  <si>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</si>
  <si>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</si>
  <si>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</si>
  <si>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</si>
  <si>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</si>
  <si>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</si>
  <si>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</si>
  <si>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</si>
  <si>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</si>
  <si>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</si>
  <si>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</si>
  <si>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</si>
  <si>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</si>
  <si>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</si>
  <si>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</si>
  <si>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</si>
  <si>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</si>
  <si>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</si>
  <si>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</si>
  <si>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</si>
  <si>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</si>
  <si>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</si>
  <si>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</si>
  <si>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</si>
  <si>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</si>
  <si>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</si>
  <si>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</si>
  <si>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</si>
  <si>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</si>
  <si>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</si>
  <si>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</si>
  <si>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</si>
  <si>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</si>
  <si>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</si>
  <si>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</si>
  <si>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</si>
  <si>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</si>
  <si>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</si>
  <si>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</si>
  <si>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</si>
  <si>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</si>
  <si>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</si>
  <si>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</si>
  <si>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</si>
  <si>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</si>
  <si>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</si>
  <si>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</si>
  <si>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</si>
  <si>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</si>
  <si>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</si>
  <si>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</si>
  <si>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</si>
  <si>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</si>
  <si>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</si>
  <si>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</si>
  <si>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</si>
  <si>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</si>
  <si>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</si>
  <si>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</si>
  <si>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</si>
  <si>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</si>
  <si>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</si>
  <si>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</si>
  <si>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</si>
  <si>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</si>
  <si>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</si>
  <si>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</si>
  <si>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</si>
  <si>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</si>
  <si>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</si>
  <si>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</si>
  <si>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</si>
  <si>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</si>
  <si>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</si>
  <si>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</si>
  <si>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</si>
  <si>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</si>
  <si>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</si>
  <si>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</si>
  <si>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</si>
  <si>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</si>
  <si>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</si>
  <si>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</si>
  <si>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</si>
  <si>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</si>
  <si>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</si>
  <si>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</si>
  <si>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</si>
  <si>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</si>
  <si>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</si>
  <si>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</si>
  <si>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</si>
  <si>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</si>
  <si>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</si>
  <si>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</si>
  <si>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</si>
  <si>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</si>
  <si>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</si>
  <si>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</si>
  <si>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</si>
  <si>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</si>
  <si>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</si>
  <si>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</si>
  <si>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</si>
  <si>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</si>
  <si>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</si>
  <si>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</si>
  <si>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</si>
  <si>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</si>
  <si>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</si>
  <si>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</si>
  <si>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</si>
  <si>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</si>
  <si>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</si>
  <si>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</si>
  <si>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</si>
  <si>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</si>
  <si>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</si>
  <si>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</si>
  <si>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</si>
  <si>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</si>
  <si>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</si>
  <si>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</si>
  <si>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</si>
  <si>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</si>
  <si>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</si>
  <si>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</si>
  <si>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</si>
  <si>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</si>
  <si>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</si>
  <si>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</si>
  <si>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</si>
  <si>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</si>
  <si>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</si>
  <si>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</si>
  <si>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</si>
  <si>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</si>
  <si>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</si>
  <si>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</si>
  <si>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</si>
  <si>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</si>
  <si>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</si>
  <si>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</si>
  <si>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</si>
  <si>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</si>
  <si>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</si>
  <si>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</si>
  <si>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</si>
  <si>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</si>
  <si>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</si>
  <si>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</si>
  <si>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</si>
  <si>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</si>
  <si>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</si>
  <si>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</si>
  <si>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</si>
  <si>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</si>
  <si>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</si>
  <si>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</si>
  <si>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</si>
  <si>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</si>
  <si>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</si>
  <si>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</si>
  <si>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</si>
  <si>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</si>
  <si>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</si>
  <si>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</si>
  <si>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</si>
  <si>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</si>
  <si>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</si>
  <si>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</si>
  <si>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</si>
  <si>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</si>
  <si>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</si>
  <si>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</si>
  <si>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</si>
  <si>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</si>
  <si>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</si>
  <si>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</si>
  <si>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</si>
  <si>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</si>
  <si>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</si>
  <si>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</si>
  <si>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</si>
  <si>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</si>
  <si>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</si>
  <si>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</si>
  <si>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</si>
  <si>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</si>
  <si>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</si>
  <si>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</si>
  <si>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</si>
  <si>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</si>
  <si>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</si>
  <si>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</si>
  <si>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</si>
  <si>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</si>
  <si>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</si>
  <si>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</si>
  <si>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</si>
  <si>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</si>
  <si>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</si>
  <si>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</si>
  <si>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</si>
  <si>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</si>
  <si>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</si>
  <si>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</si>
  <si>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</si>
  <si>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</si>
  <si>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</si>
  <si>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</si>
  <si>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</si>
  <si>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</si>
  <si>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</si>
  <si>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</si>
  <si>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</si>
  <si>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</si>
  <si>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</si>
  <si>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</si>
  <si>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</si>
  <si>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</si>
  <si>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</si>
  <si>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</si>
  <si>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</si>
  <si>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</si>
  <si>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</si>
  <si>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</si>
  <si>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</si>
  <si>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</si>
  <si>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</si>
  <si>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</si>
  <si>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</si>
  <si>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</si>
  <si>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</si>
  <si>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</si>
  <si>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</si>
  <si>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</si>
  <si>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</si>
  <si>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</si>
  <si>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</si>
  <si>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</si>
  <si>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</si>
  <si>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</si>
  <si>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</si>
  <si>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</si>
  <si>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</si>
  <si>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</si>
  <si>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</si>
  <si>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</si>
  <si>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</si>
  <si>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</si>
  <si>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</si>
  <si>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</si>
  <si>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</si>
  <si>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</si>
  <si>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</si>
  <si>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</si>
  <si>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</si>
  <si>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</si>
  <si>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</si>
  <si>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</si>
  <si>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</si>
  <si>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</si>
  <si>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</si>
  <si>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</si>
  <si>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</si>
  <si>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</si>
  <si>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</si>
  <si>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</si>
  <si>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</si>
  <si>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</si>
  <si>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</si>
  <si>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</si>
  <si>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</si>
  <si>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</si>
  <si>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</si>
  <si>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</si>
  <si>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</si>
  <si>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</si>
  <si>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</si>
  <si>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</si>
  <si>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</si>
  <si>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</si>
  <si>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</si>
  <si>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</si>
  <si>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</si>
  <si>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</si>
  <si>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</si>
  <si>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</si>
  <si>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</si>
  <si>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</si>
  <si>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</si>
  <si>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</si>
  <si>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</si>
  <si>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</si>
  <si>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</si>
  <si>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</si>
  <si>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</si>
  <si>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</si>
  <si>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</si>
  <si>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</si>
  <si>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</si>
  <si>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</si>
  <si>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</si>
  <si>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</si>
  <si>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</si>
  <si>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</si>
  <si>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</si>
  <si>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</si>
  <si>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</si>
  <si>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</si>
  <si>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</si>
  <si>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</si>
  <si>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</si>
  <si>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</si>
  <si>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</si>
  <si>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</si>
  <si>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</si>
  <si>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</si>
  <si>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</si>
  <si>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</si>
  <si>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</si>
  <si>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</si>
  <si>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</si>
  <si>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</si>
  <si>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</si>
  <si>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</si>
  <si>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</si>
  <si>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</si>
  <si>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</si>
  <si>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</si>
  <si>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</si>
  <si>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</si>
  <si>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</si>
  <si>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</si>
  <si>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</si>
  <si>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</si>
  <si>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</si>
  <si>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</si>
  <si>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</si>
  <si>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</si>
  <si>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</si>
  <si>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</si>
  <si>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</si>
  <si>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</si>
  <si>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</si>
  <si>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</si>
  <si>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</si>
  <si>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</si>
  <si>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</si>
  <si>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</si>
  <si>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</si>
  <si>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</si>
  <si>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</si>
  <si>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</si>
  <si>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</si>
  <si>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</si>
  <si>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</si>
  <si>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</si>
  <si>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</si>
  <si>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</si>
  <si>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</si>
  <si>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</si>
  <si>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</si>
  <si>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</si>
  <si>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</si>
  <si>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</si>
  <si>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</si>
  <si>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</si>
  <si>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</si>
  <si>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</si>
  <si>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</si>
  <si>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</si>
  <si>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</si>
  <si>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</si>
  <si>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</si>
  <si>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</si>
  <si>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</si>
  <si>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</si>
  <si>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</si>
  <si>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</si>
  <si>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</si>
  <si>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</si>
  <si>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</si>
  <si>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</si>
  <si>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</si>
  <si>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</si>
  <si>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</si>
  <si>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</si>
  <si>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</si>
  <si>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</si>
  <si>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</si>
  <si>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</si>
  <si>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</si>
  <si>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</si>
  <si>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</si>
  <si>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</si>
  <si>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</si>
  <si>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</si>
  <si>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</si>
  <si>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</si>
  <si>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</si>
  <si>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</si>
  <si>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</si>
  <si>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</si>
  <si>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</si>
  <si>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</si>
  <si>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</si>
  <si>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</si>
  <si>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</si>
  <si>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</si>
  <si>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</si>
  <si>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</si>
  <si>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</si>
  <si>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</si>
  <si>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</si>
  <si>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</si>
  <si>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</si>
  <si>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</si>
  <si>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</si>
  <si>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</si>
  <si>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</si>
  <si>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</si>
  <si>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</si>
  <si>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</si>
  <si>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</si>
  <si>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</si>
  <si>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</si>
  <si>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</si>
  <si>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</si>
  <si>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</si>
  <si>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</si>
  <si>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</si>
  <si>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</si>
  <si>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</si>
  <si>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</si>
  <si>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</si>
  <si>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</si>
  <si>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</si>
  <si>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</si>
  <si>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</si>
  <si>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</si>
  <si>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</si>
  <si>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</si>
  <si>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</si>
  <si>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</si>
  <si>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</si>
  <si>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</si>
  <si>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</si>
  <si>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</si>
  <si>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</si>
  <si>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</si>
  <si>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</si>
  <si>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</si>
  <si>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</si>
  <si>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</si>
  <si>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</si>
  <si>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</si>
  <si>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</si>
  <si>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</si>
  <si>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</si>
  <si>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</si>
  <si>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</si>
  <si>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</si>
  <si>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</si>
  <si>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</si>
  <si>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</si>
  <si>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</si>
  <si>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</si>
  <si>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</si>
  <si>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</si>
  <si>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</si>
  <si>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</si>
  <si>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</si>
  <si>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</si>
  <si>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</si>
  <si>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</si>
  <si>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</si>
  <si>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</si>
  <si>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</si>
  <si>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</si>
  <si>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</si>
  <si>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</si>
  <si>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</si>
  <si>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</si>
  <si>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</si>
  <si>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</si>
  <si>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</si>
  <si>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</si>
  <si>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</si>
  <si>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</si>
  <si>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</si>
  <si>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</si>
  <si>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</si>
  <si>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</si>
  <si>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</si>
  <si>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</si>
  <si>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</si>
  <si>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</si>
  <si>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</si>
  <si>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</si>
  <si>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</si>
  <si>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</si>
  <si>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</si>
  <si>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</si>
  <si>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</si>
  <si>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</si>
  <si>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</si>
  <si>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</si>
  <si>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</si>
  <si>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</si>
  <si>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</si>
  <si>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</si>
  <si>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</si>
  <si>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</si>
  <si>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</si>
  <si>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</si>
  <si>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</si>
  <si>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</si>
  <si>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</si>
  <si>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</si>
  <si>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</si>
  <si>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</si>
  <si>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</si>
  <si>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</si>
  <si>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</si>
  <si>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</si>
  <si>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</si>
  <si>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</si>
  <si>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</si>
  <si>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</si>
  <si>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</si>
  <si>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</si>
  <si>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</si>
  <si>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</si>
  <si>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</si>
  <si>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</si>
  <si>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</si>
  <si>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</si>
  <si>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</si>
  <si>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</si>
  <si>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</si>
  <si>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</si>
  <si>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</si>
  <si>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</si>
  <si>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</si>
  <si>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</si>
  <si>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</si>
  <si>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</si>
  <si>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</si>
  <si>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</si>
  <si>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</si>
  <si>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</si>
  <si>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</si>
  <si>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</si>
  <si>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</si>
  <si>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</si>
  <si>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</si>
  <si>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</si>
  <si>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</si>
  <si>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</si>
  <si>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</si>
  <si>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</si>
  <si>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</si>
  <si>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</si>
  <si>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</si>
  <si>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</si>
  <si>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</si>
  <si>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</si>
  <si>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</si>
  <si>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</si>
  <si>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</si>
  <si>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</si>
  <si>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</si>
  <si>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</si>
  <si>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</si>
  <si>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</si>
  <si>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</si>
  <si>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</si>
  <si>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</si>
  <si>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</si>
  <si>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</si>
  <si>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</si>
  <si>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</si>
  <si>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</si>
  <si>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</si>
  <si>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</si>
  <si>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</si>
  <si>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</si>
  <si>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</si>
  <si>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</si>
  <si>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</si>
  <si>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</si>
  <si>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</si>
  <si>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</si>
  <si>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</si>
  <si>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</si>
  <si>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</si>
  <si>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</si>
  <si>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</si>
  <si>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</si>
  <si>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</si>
  <si>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</si>
  <si>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</si>
  <si>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</si>
  <si>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</si>
  <si>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</si>
  <si>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</si>
  <si>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</si>
  <si>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</si>
  <si>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</si>
  <si>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</si>
  <si>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</si>
  <si>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</si>
  <si>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</si>
  <si>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</si>
  <si>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</si>
  <si>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</si>
  <si>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</si>
  <si>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</si>
  <si>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</si>
  <si>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</si>
  <si>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</si>
  <si>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</si>
  <si>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</si>
  <si>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</si>
  <si>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</si>
  <si>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</si>
  <si>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</si>
  <si>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</si>
  <si>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</si>
  <si>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</si>
  <si>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</si>
  <si>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</si>
  <si>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</si>
  <si>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</si>
  <si>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</si>
  <si>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</si>
  <si>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</si>
  <si>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</si>
  <si>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</si>
  <si>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</si>
  <si>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</si>
  <si>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</si>
  <si>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</si>
  <si>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</si>
  <si>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</si>
  <si>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</si>
  <si>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</si>
  <si>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</si>
  <si>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</si>
  <si>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</si>
  <si>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</si>
  <si>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</si>
  <si>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</si>
  <si>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</si>
  <si>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</si>
  <si>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</si>
  <si>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</si>
  <si>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</si>
  <si>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</si>
  <si>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</si>
  <si>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</si>
  <si>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</si>
  <si>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</si>
  <si>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</si>
  <si>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</si>
  <si>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</si>
  <si>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</si>
  <si>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</si>
  <si>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</si>
  <si>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</si>
  <si>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</si>
  <si>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</si>
  <si>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</si>
  <si>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</si>
  <si>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</si>
  <si>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</si>
  <si>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</si>
  <si>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</si>
  <si>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</si>
  <si>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</si>
  <si>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</si>
  <si>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</si>
  <si>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</si>
  <si>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</si>
  <si>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</si>
  <si>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</si>
  <si>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</si>
  <si>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</si>
  <si>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</si>
  <si>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</si>
  <si>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</si>
  <si>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</si>
  <si>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</si>
  <si>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</si>
  <si>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</si>
  <si>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</si>
  <si>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</si>
  <si>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</si>
  <si>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</si>
  <si>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</si>
  <si>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</si>
  <si>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</si>
  <si>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</si>
  <si>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</si>
  <si>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</si>
  <si>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</si>
  <si>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</si>
  <si>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</si>
  <si>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</si>
  <si>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</si>
  <si>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</si>
  <si>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</si>
  <si>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</si>
  <si>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</si>
  <si>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</si>
  <si>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</si>
  <si>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</si>
  <si>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</si>
  <si>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</si>
  <si>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</si>
  <si>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</si>
  <si>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</si>
  <si>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</si>
  <si>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</si>
  <si>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</si>
  <si>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</si>
  <si>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</si>
  <si>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</si>
  <si>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</si>
  <si>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</si>
  <si>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</si>
  <si>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</si>
  <si>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</si>
  <si>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</si>
  <si>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</si>
  <si>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</si>
  <si>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</si>
  <si>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</si>
  <si>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</si>
  <si>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</si>
  <si>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</si>
  <si>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</si>
  <si>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</si>
  <si>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</si>
  <si>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</si>
  <si>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</si>
  <si>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</si>
  <si>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</si>
  <si>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</si>
  <si>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</si>
  <si>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</si>
  <si>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</si>
  <si>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</si>
  <si>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</si>
  <si>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</si>
  <si>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</si>
  <si>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</si>
  <si>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</si>
  <si>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</si>
  <si>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</si>
  <si>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</si>
  <si>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</si>
  <si>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</si>
  <si>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</si>
  <si>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</si>
  <si>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</si>
  <si>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</si>
  <si>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</si>
  <si>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</si>
  <si>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</si>
  <si>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</si>
  <si>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</si>
  <si>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</si>
  <si>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</si>
  <si>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</si>
  <si>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</si>
  <si>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</si>
  <si>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</si>
  <si>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</si>
  <si>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</si>
  <si>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</si>
  <si>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</si>
  <si>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</si>
  <si>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</si>
  <si>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</si>
  <si>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</si>
  <si>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</si>
  <si>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</si>
  <si>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</si>
  <si>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</si>
  <si>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</si>
  <si>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</si>
  <si>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</si>
  <si>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</si>
  <si>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</si>
  <si>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</si>
  <si>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</si>
  <si>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</si>
  <si>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</si>
  <si>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</si>
  <si>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</si>
  <si>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</si>
  <si>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</si>
  <si>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</si>
  <si>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</si>
  <si>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</si>
  <si>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</si>
  <si>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</si>
  <si>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</si>
  <si>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</si>
  <si>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</si>
  <si>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</si>
  <si>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</si>
  <si>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</si>
  <si>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</si>
  <si>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</si>
  <si>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</si>
  <si>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</si>
  <si>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</si>
  <si>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</si>
  <si>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</si>
  <si>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</si>
  <si>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</si>
  <si>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</si>
  <si>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</si>
  <si>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</si>
  <si>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</si>
  <si>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</si>
  <si>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</si>
  <si>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</si>
  <si>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</si>
  <si>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</si>
  <si>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</si>
  <si>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</si>
  <si>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</si>
  <si>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</si>
  <si>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</si>
  <si>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</si>
  <si>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</si>
  <si>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</si>
  <si>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</si>
  <si>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</si>
  <si>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</si>
  <si>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</si>
  <si>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</si>
  <si>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</si>
  <si>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</si>
  <si>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</si>
  <si>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</si>
  <si>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</si>
  <si>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</si>
  <si>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</si>
  <si>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</si>
  <si>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</si>
  <si>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</si>
  <si>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</si>
  <si>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</si>
  <si>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</si>
  <si>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</si>
  <si>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</si>
  <si>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</si>
  <si>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</si>
  <si>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</si>
  <si>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</si>
  <si>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</si>
  <si>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</si>
  <si>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</si>
  <si>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</si>
  <si>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</si>
  <si>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</si>
  <si>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</si>
  <si>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</si>
  <si>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</si>
  <si>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</si>
  <si>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</si>
  <si>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</si>
  <si>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</si>
  <si>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</si>
  <si>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</si>
  <si>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</si>
  <si>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</si>
  <si>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</si>
  <si>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</si>
  <si>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</si>
  <si>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</si>
  <si>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</si>
  <si>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</si>
  <si>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</si>
  <si>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</si>
  <si>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</si>
  <si>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</si>
  <si>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</si>
  <si>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</si>
  <si>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</si>
  <si>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</si>
  <si>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</si>
  <si>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</si>
  <si>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</si>
  <si>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</si>
  <si>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</si>
  <si>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</si>
  <si>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</si>
  <si>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</si>
  <si>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</si>
  <si>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</si>
  <si>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</si>
  <si>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</si>
  <si>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</si>
  <si>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</si>
  <si>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</si>
  <si>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</si>
  <si>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</si>
  <si>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</si>
  <si>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</si>
  <si>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</si>
  <si>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</si>
  <si>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</si>
  <si>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</si>
  <si>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</si>
  <si>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</si>
  <si>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</si>
  <si>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</si>
  <si>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</si>
  <si>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</si>
  <si>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</si>
  <si>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</si>
  <si>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</si>
  <si>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</si>
  <si>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</si>
  <si>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</si>
  <si>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</si>
  <si>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</si>
  <si>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</si>
  <si>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</si>
  <si>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</si>
  <si>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</si>
  <si>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</si>
  <si>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</si>
  <si>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</si>
  <si>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</si>
  <si>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</si>
  <si>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</si>
  <si>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</si>
  <si>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</si>
  <si>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</si>
  <si>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</si>
  <si>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</si>
  <si>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</si>
  <si>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</si>
  <si>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</si>
  <si>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</si>
  <si>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</si>
  <si>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</si>
  <si>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</si>
  <si>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</si>
  <si>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</si>
  <si>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</si>
  <si>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</si>
  <si>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</si>
  <si>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</si>
  <si>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</si>
  <si>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</si>
  <si>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</si>
  <si>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</si>
  <si>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</si>
  <si>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</si>
  <si>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</si>
  <si>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</si>
  <si>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</si>
  <si>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</si>
  <si>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</si>
  <si>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</si>
  <si>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</si>
  <si>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</si>
  <si>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</si>
  <si>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</si>
  <si>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</si>
  <si>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</si>
  <si>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</si>
  <si>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</si>
  <si>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</si>
  <si>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</si>
  <si>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</si>
  <si>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</si>
  <si>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</si>
  <si>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</si>
  <si>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</si>
  <si>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</si>
  <si>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</si>
  <si>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</si>
  <si>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</si>
  <si>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</si>
  <si>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</si>
  <si>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</si>
  <si>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</si>
  <si>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</si>
  <si>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</si>
  <si>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</si>
  <si>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</si>
  <si>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</si>
  <si>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</si>
  <si>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</si>
  <si>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</si>
  <si>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</si>
  <si>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</si>
  <si>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</si>
  <si>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</si>
  <si>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</si>
  <si>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</si>
  <si>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</si>
  <si>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</si>
  <si>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</si>
  <si>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</si>
  <si>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</si>
  <si>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</si>
  <si>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</si>
  <si>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</si>
  <si>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</si>
  <si>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</si>
  <si>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</si>
  <si>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</si>
  <si>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</si>
  <si>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</si>
  <si>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</si>
  <si>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</si>
  <si>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</si>
  <si>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</si>
  <si>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</si>
  <si>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</si>
  <si>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</si>
  <si>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</si>
  <si>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</si>
  <si>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</si>
  <si>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</si>
  <si>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</si>
  <si>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</si>
  <si>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</si>
  <si>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</si>
  <si>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</si>
  <si>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</si>
  <si>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</si>
  <si>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</si>
  <si>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</si>
  <si>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</si>
  <si>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</si>
  <si>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</si>
  <si>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</si>
  <si>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</si>
  <si>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</si>
  <si>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</si>
  <si>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</si>
  <si>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</si>
  <si>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</si>
  <si>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</si>
  <si>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</si>
  <si>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</si>
  <si>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</si>
  <si>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</si>
  <si>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</si>
  <si>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</si>
  <si>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</si>
  <si>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</si>
  <si>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</si>
  <si>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</si>
  <si>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</si>
  <si>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</si>
  <si>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</si>
  <si>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</si>
  <si>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</si>
  <si>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</si>
  <si>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</si>
  <si>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</si>
  <si>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</si>
  <si>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</si>
  <si>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</si>
  <si>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</si>
  <si>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</si>
  <si>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</si>
  <si>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</si>
  <si>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</si>
  <si>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</si>
  <si>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</si>
  <si>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</si>
  <si>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</si>
  <si>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</si>
  <si>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</si>
  <si>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</si>
  <si>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</si>
  <si>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</si>
  <si>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</si>
  <si>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</si>
  <si>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</si>
  <si>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</si>
  <si>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</si>
  <si>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</si>
  <si>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</si>
  <si>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</si>
  <si>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</si>
  <si>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</si>
  <si>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</si>
  <si>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</si>
  <si>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</si>
  <si>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</si>
  <si>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</si>
  <si>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</si>
  <si>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</si>
  <si>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</si>
  <si>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</si>
  <si>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</si>
  <si>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</si>
  <si>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</si>
  <si>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</si>
  <si>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</si>
  <si>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</si>
  <si>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</si>
  <si>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</si>
  <si>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</si>
  <si>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</si>
  <si>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</si>
  <si>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</si>
  <si>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</si>
  <si>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</si>
  <si>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</si>
  <si>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</si>
  <si>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</si>
  <si>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</si>
  <si>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</si>
  <si>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</si>
  <si>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</si>
  <si>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</si>
  <si>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</si>
  <si>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</si>
  <si>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</si>
  <si>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</si>
  <si>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</si>
  <si>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</si>
  <si>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</si>
  <si>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</si>
  <si>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</si>
  <si>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</si>
  <si>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</si>
  <si>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</si>
  <si>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</si>
  <si>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</si>
  <si>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</si>
  <si>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</si>
  <si>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</si>
  <si>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</si>
  <si>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</si>
  <si>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</si>
  <si>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</si>
  <si>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</si>
  <si>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</si>
  <si>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</si>
  <si>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</si>
  <si>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</si>
  <si>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</si>
  <si>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</si>
  <si>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</si>
  <si>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</si>
  <si>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</si>
  <si>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</si>
  <si>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</si>
  <si>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</si>
  <si>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</si>
  <si>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</si>
  <si>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</si>
  <si>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</si>
  <si>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</si>
  <si>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</si>
  <si>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</si>
  <si>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</si>
  <si>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</si>
  <si>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</si>
  <si>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</si>
  <si>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</si>
  <si>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</si>
  <si>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</si>
  <si>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</si>
  <si>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</si>
  <si>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</si>
  <si>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</si>
  <si>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</si>
  <si>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</si>
  <si>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</si>
  <si>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</si>
  <si>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</si>
  <si>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</si>
  <si>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</si>
  <si>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</si>
  <si>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</si>
  <si>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</si>
  <si>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</si>
  <si>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</si>
  <si>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</si>
  <si>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</si>
  <si>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</si>
  <si>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</si>
  <si>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</si>
  <si>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</si>
  <si>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</si>
  <si>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</si>
  <si>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</si>
  <si>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</si>
  <si>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</si>
  <si>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</si>
  <si>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</si>
  <si>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</si>
  <si>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</si>
  <si>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</si>
  <si>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</si>
  <si>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</si>
  <si>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</si>
  <si>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</si>
  <si>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</si>
  <si>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</si>
  <si>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</si>
  <si>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</si>
  <si>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</si>
  <si>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</si>
  <si>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</si>
  <si>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</si>
  <si>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</si>
  <si>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</si>
  <si>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</si>
  <si>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</si>
  <si>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</si>
  <si>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</si>
  <si>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</si>
  <si>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</si>
  <si>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</si>
  <si>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</si>
  <si>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</si>
  <si>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</si>
  <si>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</si>
  <si>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</si>
  <si>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</si>
  <si>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</si>
  <si>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</si>
  <si>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</si>
  <si>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</si>
  <si>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</si>
  <si>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</si>
  <si>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</si>
  <si>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</si>
  <si>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</si>
  <si>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</si>
  <si>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</si>
  <si>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</si>
  <si>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</si>
  <si>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</si>
  <si>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</si>
  <si>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</si>
  <si>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</si>
  <si>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</si>
  <si>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</si>
  <si>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</si>
  <si>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</si>
  <si>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</si>
  <si>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</si>
  <si>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</si>
  <si>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</si>
  <si>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</si>
  <si>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</si>
  <si>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</si>
  <si>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</si>
  <si>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</si>
  <si>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</si>
  <si>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</si>
  <si>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</si>
  <si>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</si>
  <si>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</si>
  <si>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</si>
  <si>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</si>
  <si>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</si>
  <si>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</si>
  <si>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</si>
  <si>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</si>
  <si>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</si>
  <si>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</si>
  <si>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</si>
  <si>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</si>
  <si>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</si>
  <si>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</si>
  <si>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</si>
  <si>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</si>
  <si>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</si>
  <si>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</si>
  <si>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</si>
  <si>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</si>
  <si>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</si>
  <si>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</si>
  <si>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</si>
  <si>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</si>
  <si>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</si>
  <si>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</si>
  <si>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</si>
  <si>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</si>
  <si>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</si>
  <si>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</si>
  <si>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</si>
  <si>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</si>
  <si>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</si>
  <si>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</si>
  <si>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</si>
  <si>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</si>
  <si>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</si>
  <si>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</si>
  <si>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</si>
  <si>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</si>
  <si>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</si>
  <si>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</si>
  <si>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</si>
  <si>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</si>
  <si>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</si>
  <si>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</si>
  <si>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</si>
  <si>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</si>
  <si>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</si>
  <si>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</si>
  <si>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</si>
  <si>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</si>
  <si>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</si>
  <si>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</si>
  <si>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</si>
  <si>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</si>
  <si>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</si>
  <si>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</si>
  <si>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</si>
  <si>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</si>
  <si>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</si>
  <si>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</si>
  <si>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</si>
  <si>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</si>
  <si>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</si>
  <si>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</si>
  <si>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</si>
  <si>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</si>
  <si>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</si>
  <si>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</si>
  <si>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</si>
  <si>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</si>
  <si>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</si>
  <si>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</si>
  <si>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</si>
  <si>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</si>
  <si>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</si>
  <si>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</si>
  <si>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</si>
  <si>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</si>
  <si>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</si>
  <si>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</si>
  <si>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</si>
  <si>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</si>
  <si>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</si>
  <si>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</si>
  <si>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</si>
  <si>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</si>
  <si>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</si>
  <si>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</si>
  <si>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</si>
  <si>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</si>
  <si>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</si>
  <si>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</si>
  <si>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</si>
  <si>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</si>
  <si>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</si>
  <si>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</si>
  <si>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</si>
  <si>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</si>
  <si>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</si>
  <si>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</si>
  <si>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</si>
  <si>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</si>
  <si>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</si>
  <si>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</si>
  <si>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</si>
  <si>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</si>
  <si>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</si>
  <si>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</si>
  <si>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</si>
  <si>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</si>
  <si>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</si>
  <si>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</si>
  <si>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</si>
  <si>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</si>
  <si>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</si>
  <si>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</si>
  <si>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</si>
  <si>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</si>
  <si>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</si>
  <si>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</si>
  <si>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</si>
  <si>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</si>
  <si>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</si>
  <si>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</si>
  <si>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</si>
  <si>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</si>
  <si>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</si>
  <si>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</si>
  <si>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</si>
  <si>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</si>
  <si>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</si>
  <si>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</si>
  <si>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</si>
  <si>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</si>
  <si>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</si>
  <si>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</si>
  <si>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</si>
  <si>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</si>
  <si>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</si>
  <si>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</si>
  <si>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</si>
  <si>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</si>
  <si>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</si>
  <si>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</si>
  <si>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</si>
  <si>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</si>
  <si>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</si>
  <si>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</si>
  <si>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</si>
  <si>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</si>
  <si>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</si>
  <si>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</si>
  <si>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</si>
  <si>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</si>
  <si>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</si>
  <si>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</si>
  <si>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</si>
  <si>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</si>
  <si>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</si>
  <si>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</si>
  <si>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</si>
  <si>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</si>
  <si>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</si>
  <si>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</si>
  <si>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</si>
  <si>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</si>
  <si>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</si>
  <si>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</si>
  <si>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</si>
  <si>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</si>
  <si>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</si>
  <si>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</si>
  <si>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</si>
  <si>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</si>
  <si>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</si>
  <si>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</si>
  <si>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</si>
  <si>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</si>
  <si>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</si>
  <si>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</si>
  <si>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</si>
  <si>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</si>
  <si>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</si>
  <si>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</si>
  <si>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</si>
  <si>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</si>
  <si>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</si>
  <si>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</si>
  <si>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</si>
  <si>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</si>
  <si>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</si>
  <si>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</si>
  <si>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</si>
  <si>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</si>
  <si>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</si>
  <si>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</si>
  <si>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</si>
  <si>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</si>
  <si>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</si>
  <si>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</si>
  <si>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</si>
  <si>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</si>
  <si>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</si>
  <si>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</si>
  <si>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</si>
  <si>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</si>
  <si>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</si>
  <si>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</si>
  <si>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</si>
  <si>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</si>
  <si>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</si>
  <si>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</si>
  <si>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</si>
  <si>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</si>
  <si>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</si>
  <si>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</si>
  <si>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</si>
  <si>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</si>
  <si>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</si>
  <si>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</si>
  <si>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</si>
  <si>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</si>
  <si>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</si>
  <si>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</si>
  <si>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</si>
  <si>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</si>
  <si>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</si>
  <si>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</si>
  <si>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</si>
  <si>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</si>
  <si>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</si>
  <si>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</si>
  <si>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</si>
  <si>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</si>
  <si>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</si>
  <si>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</si>
  <si>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</si>
  <si>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</si>
  <si>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</si>
  <si>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</si>
  <si>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</si>
  <si>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</si>
  <si>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</si>
  <si>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</si>
  <si>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</si>
  <si>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</si>
  <si>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</si>
  <si>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</si>
  <si>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</si>
  <si>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</si>
  <si>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</si>
  <si>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</si>
  <si>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</si>
  <si>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</si>
  <si>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</si>
  <si>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</si>
  <si>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</si>
  <si>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</si>
  <si>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</si>
  <si>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</si>
  <si>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</si>
  <si>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</si>
  <si>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</si>
  <si>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</si>
  <si>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</si>
  <si>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</si>
  <si>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</si>
  <si>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</si>
  <si>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</si>
  <si>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</si>
  <si>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</si>
  <si>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</si>
  <si>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</si>
  <si>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</si>
  <si>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</si>
  <si>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</si>
  <si>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</si>
  <si>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</si>
  <si>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</si>
  <si>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</si>
  <si>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</si>
  <si>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</si>
  <si>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</si>
  <si>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</si>
  <si>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</si>
  <si>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</si>
  <si>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</si>
  <si>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</si>
  <si>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</si>
  <si>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</si>
  <si>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</si>
  <si>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</si>
  <si>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</si>
  <si>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</si>
  <si>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</si>
  <si>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</si>
  <si>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</si>
  <si>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</si>
  <si>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</si>
  <si>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</si>
  <si>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</si>
  <si>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</si>
  <si>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</si>
  <si>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</si>
  <si>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</si>
  <si>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</si>
  <si>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</si>
  <si>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</si>
  <si>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</si>
  <si>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</si>
  <si>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</si>
  <si>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</si>
  <si>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</si>
  <si>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</si>
  <si>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</si>
  <si>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</si>
  <si>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</si>
  <si>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</si>
  <si>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</si>
  <si>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</si>
  <si>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</si>
  <si>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</si>
  <si>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</si>
  <si>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</si>
  <si>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</si>
  <si>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</si>
  <si>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</si>
  <si>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</si>
  <si>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</si>
  <si>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</si>
  <si>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</si>
  <si>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</si>
  <si>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</si>
  <si>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</si>
  <si>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</si>
  <si>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</si>
  <si>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</si>
  <si>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</si>
  <si>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</si>
  <si>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</si>
  <si>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</si>
  <si>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</si>
  <si>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</si>
  <si>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</si>
  <si>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</si>
  <si>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</si>
  <si>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</si>
  <si>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</si>
  <si>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</si>
  <si>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</si>
  <si>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</si>
  <si>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</si>
  <si>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</si>
  <si>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</si>
  <si>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</si>
  <si>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</si>
  <si>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</si>
  <si>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</si>
  <si>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</si>
  <si>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</si>
  <si>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</si>
  <si>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</si>
  <si>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</si>
  <si>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</si>
  <si>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</si>
  <si>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</si>
  <si>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</si>
  <si>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</si>
  <si>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</si>
  <si>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</si>
  <si>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</si>
  <si>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</si>
  <si>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</si>
  <si>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</si>
  <si>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</si>
  <si>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</si>
  <si>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</si>
  <si>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</si>
  <si>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</si>
  <si>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</si>
  <si>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</si>
  <si>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</si>
  <si>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</si>
  <si>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</si>
  <si>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</si>
  <si>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</si>
  <si>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</si>
  <si>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</si>
  <si>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</si>
  <si>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</si>
  <si>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</si>
  <si>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</si>
  <si>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</si>
  <si>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</si>
  <si>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</si>
  <si>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</si>
  <si>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</si>
  <si>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</si>
  <si>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</si>
  <si>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</si>
  <si>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</si>
  <si>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</si>
  <si>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</si>
  <si>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</si>
  <si>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</si>
  <si>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</si>
  <si>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</si>
  <si>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</si>
  <si>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</si>
  <si>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</si>
  <si>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</si>
  <si>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</si>
  <si>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</si>
  <si>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</si>
  <si>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</si>
  <si>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</si>
  <si>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</si>
  <si>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</si>
  <si>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</si>
  <si>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</si>
  <si>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</si>
  <si>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</si>
  <si>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</si>
  <si>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</si>
  <si>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</si>
  <si>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</si>
  <si>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</si>
  <si>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</si>
  <si>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</si>
  <si>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</si>
  <si>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</si>
  <si>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</si>
  <si>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</si>
  <si>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</si>
  <si>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</si>
  <si>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</si>
  <si>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</si>
  <si>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</si>
  <si>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</si>
  <si>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</si>
  <si>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</si>
  <si>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</si>
  <si>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</si>
  <si>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</si>
  <si>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</si>
  <si>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</si>
  <si>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</si>
  <si>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</si>
  <si>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</si>
  <si>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</si>
  <si>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</si>
  <si>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</si>
  <si>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</si>
  <si>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</si>
  <si>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</si>
  <si>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</si>
  <si>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</si>
  <si>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</si>
  <si>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</si>
  <si>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</si>
  <si>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</si>
  <si>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</si>
  <si>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</si>
  <si>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</si>
  <si>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</si>
  <si>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</si>
  <si>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</si>
  <si>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</si>
  <si>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</si>
  <si>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</si>
  <si>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</si>
  <si>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</si>
  <si>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</si>
  <si>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</si>
  <si>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</si>
  <si>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</si>
  <si>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</si>
  <si>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</si>
  <si>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</si>
  <si>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</si>
  <si>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</si>
  <si>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</si>
  <si>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</si>
  <si>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</si>
  <si>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</si>
  <si>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</si>
  <si>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</si>
  <si>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</si>
  <si>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</si>
  <si>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</si>
  <si>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</si>
  <si>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</si>
  <si>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</si>
  <si>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</si>
  <si>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</si>
  <si>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</si>
  <si>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</si>
  <si>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</si>
  <si>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</si>
  <si>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</si>
  <si>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</si>
  <si>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</si>
  <si>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</si>
  <si>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</si>
  <si>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</si>
  <si>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</si>
  <si>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</si>
  <si>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</si>
  <si>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</si>
  <si>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</si>
  <si>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</si>
  <si>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</si>
  <si>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</si>
  <si>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</si>
  <si>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</si>
  <si>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</si>
  <si>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</si>
  <si>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</si>
  <si>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</si>
  <si>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</si>
  <si>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</si>
  <si>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</si>
  <si>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</si>
  <si>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</si>
  <si>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</si>
  <si>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</si>
  <si>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</si>
  <si>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</si>
  <si>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</si>
  <si>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</si>
  <si>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</si>
  <si>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</si>
  <si>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</si>
  <si>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</si>
  <si>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</si>
  <si>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</si>
  <si>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</si>
  <si>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</si>
  <si>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</si>
  <si>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</si>
  <si>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</si>
  <si>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</si>
  <si>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</si>
  <si>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</si>
  <si>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</si>
  <si>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</si>
  <si>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</si>
  <si>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</si>
  <si>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</si>
  <si>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</si>
  <si>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</si>
  <si>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</si>
  <si>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</si>
  <si>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</si>
  <si>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</si>
  <si>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</si>
  <si>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</si>
  <si>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</si>
  <si>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</si>
  <si>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</si>
  <si>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</si>
  <si>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</si>
  <si>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</si>
  <si>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</si>
  <si>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</si>
  <si>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</si>
  <si>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</si>
  <si>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</si>
  <si>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</si>
  <si>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</si>
  <si>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</si>
  <si>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</si>
  <si>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</si>
  <si>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</si>
  <si>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</si>
  <si>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</si>
  <si>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</si>
  <si>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</si>
  <si>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</si>
  <si>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</si>
  <si>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</si>
  <si>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</si>
  <si>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</si>
  <si>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</si>
  <si>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</si>
  <si>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</si>
  <si>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</si>
  <si>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</si>
  <si>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</si>
  <si>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</si>
  <si>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</si>
  <si>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</si>
  <si>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</si>
  <si>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</si>
  <si>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</si>
  <si>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</si>
  <si>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</si>
  <si>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</si>
  <si>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</si>
  <si>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</si>
  <si>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</si>
  <si>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</si>
  <si>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</si>
  <si>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</si>
  <si>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</si>
  <si>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</si>
  <si>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</si>
  <si>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</si>
  <si>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</si>
  <si>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</si>
  <si>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</si>
  <si>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</si>
  <si>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</si>
  <si>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</si>
  <si>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</si>
  <si>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</si>
  <si>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</si>
  <si>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</si>
  <si>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</si>
  <si>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</si>
  <si>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</si>
  <si>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</si>
  <si>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</si>
  <si>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</si>
  <si>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</si>
  <si>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</si>
  <si>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</si>
  <si>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</si>
  <si>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</si>
  <si>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</si>
  <si>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</si>
  <si>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</si>
  <si>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</si>
  <si>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</si>
  <si>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</si>
  <si>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</si>
  <si>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</si>
  <si>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</si>
  <si>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</si>
  <si>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</si>
  <si>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</si>
  <si>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</si>
  <si>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</si>
  <si>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</si>
  <si>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</si>
  <si>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</si>
  <si>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</si>
  <si>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</si>
  <si>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</si>
  <si>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</si>
  <si>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</si>
  <si>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</si>
  <si>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</si>
  <si>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</si>
  <si>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</si>
  <si>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</si>
  <si>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</si>
  <si>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</si>
  <si>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</si>
  <si>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</si>
  <si>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</si>
  <si>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</si>
  <si>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</si>
  <si>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</si>
  <si>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</si>
  <si>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</si>
  <si>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</si>
  <si>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</si>
  <si>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</si>
  <si>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</si>
  <si>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</si>
  <si>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</si>
  <si>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</si>
  <si>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</si>
  <si>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</si>
  <si>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</si>
  <si>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</si>
  <si>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</si>
  <si>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</si>
  <si>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</si>
  <si>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</si>
  <si>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</si>
  <si>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</si>
  <si>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</si>
  <si>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</si>
  <si>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</si>
  <si>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</si>
  <si>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</si>
  <si>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</si>
  <si>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</si>
  <si>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</si>
  <si>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</si>
  <si>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</si>
  <si>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</si>
  <si>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</si>
  <si>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</si>
  <si>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</si>
  <si>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</si>
  <si>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</si>
  <si>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</si>
  <si>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</si>
  <si>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</si>
  <si>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</si>
  <si>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</si>
  <si>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</si>
  <si>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</si>
  <si>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</si>
  <si>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</si>
  <si>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</si>
  <si>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</si>
  <si>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</si>
  <si>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</si>
  <si>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</si>
  <si>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</si>
  <si>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</si>
  <si>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</si>
  <si>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</si>
  <si>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</si>
  <si>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</si>
  <si>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</si>
  <si>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</si>
  <si>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</si>
  <si>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</si>
  <si>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</si>
  <si>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</si>
  <si>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</si>
  <si>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</si>
  <si>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</si>
  <si>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</si>
  <si>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</si>
  <si>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</si>
  <si>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</si>
  <si>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</si>
  <si>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</si>
  <si>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</si>
  <si>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</si>
  <si>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</si>
  <si>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</si>
  <si>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</si>
  <si>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</si>
  <si>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</si>
  <si>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</si>
  <si>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</si>
  <si>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</si>
  <si>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</si>
  <si>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</si>
  <si>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</si>
  <si>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</si>
  <si>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</si>
  <si>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</si>
  <si>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</si>
  <si>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</si>
  <si>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</si>
  <si>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</si>
  <si>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</si>
  <si>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</si>
  <si>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</si>
  <si>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</si>
  <si>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</si>
  <si>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</si>
  <si>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</si>
  <si>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</si>
  <si>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</si>
  <si>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</si>
  <si>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</si>
  <si>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</si>
  <si>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</si>
  <si>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</si>
  <si>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</si>
  <si>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</si>
  <si>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</si>
  <si>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</si>
  <si>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</si>
  <si>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</si>
  <si>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</si>
  <si>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</si>
  <si>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</si>
  <si>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</si>
  <si>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</si>
  <si>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</si>
  <si>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</si>
  <si>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</si>
  <si>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</si>
  <si>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</si>
  <si>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</si>
  <si>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</si>
  <si>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</si>
  <si>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</si>
  <si>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</si>
  <si>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</si>
  <si>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</si>
  <si>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</si>
  <si>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</si>
  <si>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</si>
  <si>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</si>
  <si>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</si>
  <si>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</si>
  <si>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</si>
  <si>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</si>
  <si>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</si>
  <si>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</si>
  <si>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</si>
  <si>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</si>
  <si>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</si>
  <si>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</si>
  <si>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</si>
  <si>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</si>
  <si>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</si>
  <si>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</si>
  <si>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</si>
  <si>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</si>
  <si>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</si>
  <si>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</si>
  <si>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</si>
  <si>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</si>
  <si>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</si>
  <si>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</si>
  <si>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</si>
  <si>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</si>
  <si>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</si>
  <si>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</si>
  <si>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</si>
  <si>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</si>
  <si>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</si>
  <si>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</si>
  <si>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</si>
  <si>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</si>
  <si>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</si>
  <si>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</si>
  <si>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</si>
  <si>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</si>
  <si>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</si>
  <si>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</si>
  <si>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</si>
  <si>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</si>
  <si>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</si>
  <si>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</si>
  <si>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</si>
  <si>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</si>
  <si>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</si>
  <si>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</si>
  <si>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</si>
  <si>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</si>
  <si>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</si>
  <si>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</si>
  <si>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</si>
  <si>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</si>
  <si>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</si>
  <si>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</si>
  <si>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</si>
  <si>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</si>
  <si>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</si>
  <si>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</si>
  <si>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</si>
  <si>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</si>
  <si>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</si>
  <si>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</si>
  <si>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</si>
  <si>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</si>
  <si>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</si>
  <si>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</si>
  <si>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</si>
  <si>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</si>
  <si>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</si>
  <si>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</si>
  <si>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</si>
  <si>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</si>
  <si>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</si>
  <si>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</si>
  <si>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</si>
  <si>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</si>
  <si>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</si>
  <si>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</si>
  <si>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</si>
  <si>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</si>
  <si>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</si>
  <si>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</si>
  <si>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</si>
  <si>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</si>
  <si>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</si>
  <si>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</si>
  <si>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</si>
  <si>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</si>
  <si>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</si>
  <si>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</si>
  <si>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</si>
  <si>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</si>
  <si>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</si>
  <si>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</si>
  <si>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</si>
  <si>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</si>
  <si>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</si>
  <si>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</si>
  <si>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</si>
  <si>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</si>
  <si>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</si>
  <si>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</si>
  <si>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</si>
  <si>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</si>
  <si>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</si>
  <si>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</si>
  <si>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</si>
  <si>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</si>
  <si>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</si>
  <si>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</si>
  <si>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</si>
  <si>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</si>
  <si>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</si>
  <si>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</si>
  <si>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</si>
  <si>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</si>
  <si>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</si>
  <si>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</si>
  <si>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</si>
  <si>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</si>
  <si>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</si>
  <si>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</si>
  <si>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</si>
  <si>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</si>
  <si>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</si>
  <si>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</si>
  <si>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</si>
  <si>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</si>
  <si>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</si>
  <si>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</si>
  <si>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</si>
  <si>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</si>
  <si>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</si>
  <si>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</si>
  <si>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</si>
  <si>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</si>
  <si>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</si>
  <si>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</si>
  <si>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</si>
  <si>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</si>
  <si>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</si>
  <si>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</si>
  <si>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</si>
  <si>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</si>
  <si>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</si>
  <si>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</si>
  <si>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</si>
  <si>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</si>
  <si>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</si>
  <si>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</si>
  <si>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</si>
  <si>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</si>
  <si>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</si>
  <si>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</si>
  <si>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</si>
  <si>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</si>
  <si>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</si>
  <si>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</si>
  <si>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</si>
  <si>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</si>
  <si>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</si>
  <si>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</si>
  <si>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</si>
  <si>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</si>
  <si>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</si>
  <si>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</si>
  <si>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</si>
  <si>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</si>
  <si>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</si>
  <si>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</si>
  <si>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</si>
  <si>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</si>
  <si>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</si>
  <si>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</si>
  <si>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</si>
  <si>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</si>
  <si>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</si>
  <si>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</si>
  <si>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</si>
  <si>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</si>
  <si>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</si>
  <si>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</si>
  <si>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</si>
  <si>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</si>
  <si>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</si>
  <si>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</si>
  <si>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</si>
  <si>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</si>
  <si>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</si>
  <si>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</si>
  <si>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</si>
  <si>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</si>
  <si>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</si>
  <si>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</si>
  <si>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</si>
  <si>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</si>
  <si>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</si>
  <si>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</si>
  <si>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</si>
  <si>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</si>
  <si>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</si>
  <si>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</si>
  <si>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</si>
  <si>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</si>
  <si>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</si>
  <si>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</si>
  <si>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</si>
  <si>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</si>
  <si>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</si>
  <si>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</si>
  <si>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</si>
  <si>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</si>
  <si>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</si>
  <si>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</si>
  <si>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</si>
  <si>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</si>
  <si>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</si>
  <si>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</si>
  <si>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</si>
  <si>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</si>
  <si>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</si>
  <si>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</si>
  <si>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</si>
  <si>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</si>
  <si>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</si>
  <si>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</si>
  <si>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</si>
  <si>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</si>
  <si>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</si>
  <si>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</si>
  <si>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</si>
  <si>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</si>
  <si>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</si>
  <si>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</si>
  <si>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</si>
  <si>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</si>
  <si>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</si>
  <si>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</si>
  <si>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</si>
  <si>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</si>
  <si>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</si>
  <si>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</si>
  <si>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</si>
  <si>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</si>
  <si>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</si>
  <si>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</si>
  <si>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</si>
  <si>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</si>
  <si>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</si>
  <si>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</si>
  <si>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</si>
  <si>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</si>
  <si>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</si>
  <si>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</si>
  <si>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</si>
  <si>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</si>
  <si>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</si>
  <si>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</si>
  <si>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</si>
  <si>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</si>
  <si>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</si>
  <si>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</si>
  <si>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</si>
  <si>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</si>
  <si>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</si>
  <si>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</si>
  <si>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</si>
  <si>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</si>
  <si>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</si>
  <si>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</si>
  <si>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</si>
  <si>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</si>
  <si>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</si>
  <si>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</si>
  <si>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</si>
  <si>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</si>
  <si>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</si>
  <si>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</si>
  <si>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</si>
  <si>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</si>
  <si>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</si>
  <si>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</si>
  <si>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</si>
  <si>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</si>
  <si>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</si>
  <si>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</si>
  <si>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</si>
  <si>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</si>
  <si>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</si>
  <si>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</si>
  <si>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</si>
  <si>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</si>
  <si>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</si>
  <si>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</si>
  <si>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</si>
  <si>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</si>
  <si>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</si>
  <si>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</si>
  <si>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</si>
  <si>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</si>
  <si>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</si>
  <si>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</si>
  <si>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</si>
  <si>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</si>
  <si>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</si>
  <si>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</si>
  <si>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</si>
  <si>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</si>
  <si>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</si>
  <si>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</si>
  <si>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</si>
  <si>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</si>
  <si>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</si>
  <si>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</si>
  <si>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</si>
  <si>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</si>
  <si>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</si>
  <si>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</si>
  <si>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</si>
  <si>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</si>
  <si>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</si>
  <si>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</si>
  <si>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</si>
  <si>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</si>
  <si>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</si>
  <si>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</si>
  <si>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</si>
  <si>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</si>
  <si>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</si>
  <si>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</si>
  <si>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</si>
  <si>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</si>
  <si>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</si>
  <si>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</si>
  <si>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</si>
  <si>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</si>
  <si>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</si>
  <si>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</si>
  <si>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</si>
  <si>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</si>
  <si>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</si>
  <si>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</si>
  <si>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</si>
  <si>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</si>
  <si>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</si>
  <si>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</si>
  <si>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</si>
  <si>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</si>
  <si>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</si>
  <si>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</si>
  <si>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</si>
  <si>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</si>
  <si>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</si>
  <si>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</si>
  <si>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</si>
  <si>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</si>
  <si>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</si>
  <si>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</si>
  <si>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</si>
  <si>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</si>
  <si>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</si>
  <si>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</si>
  <si>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</si>
  <si>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</si>
  <si>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</si>
  <si>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</si>
  <si>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</si>
  <si>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</si>
  <si>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</si>
  <si>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</si>
  <si>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</si>
  <si>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</si>
  <si>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</si>
  <si>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</si>
  <si>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</si>
  <si>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</si>
  <si>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</si>
  <si>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</si>
  <si>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</si>
  <si>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</si>
  <si>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</si>
  <si>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</si>
  <si>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</si>
  <si>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</si>
  <si>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</si>
  <si>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</si>
  <si>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</si>
  <si>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</si>
  <si>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</si>
  <si>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</si>
  <si>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</si>
  <si>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</si>
  <si>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</si>
  <si>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</si>
  <si>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</si>
  <si>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</si>
  <si>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</si>
  <si>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</si>
  <si>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</si>
  <si>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</si>
  <si>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</si>
  <si>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</si>
  <si>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</si>
  <si>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</si>
  <si>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</si>
  <si>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</si>
  <si>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</si>
  <si>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</si>
  <si>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</si>
  <si>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</si>
  <si>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</si>
  <si>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</si>
  <si>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</si>
  <si>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</si>
  <si>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</si>
  <si>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</si>
  <si>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</si>
  <si>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</si>
  <si>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</si>
  <si>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</si>
  <si>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</si>
  <si>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</si>
  <si>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</si>
  <si>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</si>
  <si>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</si>
  <si>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</si>
  <si>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</si>
  <si>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</si>
  <si>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</si>
  <si>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</si>
  <si>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</si>
  <si>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</si>
  <si>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</si>
  <si>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</si>
  <si>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</si>
  <si>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</si>
  <si>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</si>
  <si>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</si>
  <si>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</si>
  <si>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</si>
  <si>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</si>
  <si>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</si>
  <si>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</si>
  <si>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</si>
  <si>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</si>
  <si>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</si>
  <si>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</si>
  <si>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</si>
  <si>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</si>
  <si>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</si>
  <si>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</si>
  <si>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</si>
  <si>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</si>
  <si>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</si>
  <si>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</si>
  <si>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</si>
  <si>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</si>
  <si>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</si>
  <si>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</si>
  <si>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</si>
  <si>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</si>
  <si>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</si>
  <si>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</si>
  <si>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</si>
  <si>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</si>
  <si>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</si>
  <si>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</si>
  <si>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</si>
  <si>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</si>
  <si>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</si>
  <si>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</si>
  <si>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</si>
  <si>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</si>
  <si>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</si>
  <si>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</si>
  <si>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</si>
  <si>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</si>
  <si>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</si>
  <si>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</si>
  <si>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</si>
  <si>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</si>
  <si>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</si>
  <si>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</si>
  <si>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</si>
  <si>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</si>
  <si>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</si>
  <si>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</si>
  <si>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</si>
  <si>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</si>
  <si>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</si>
  <si>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</si>
  <si>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</si>
  <si>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</si>
  <si>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</si>
  <si>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</si>
  <si>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</si>
  <si>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</si>
  <si>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</si>
  <si>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</si>
  <si>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</si>
  <si>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</si>
  <si>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</si>
  <si>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</si>
  <si>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</si>
  <si>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</si>
  <si>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</si>
  <si>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</si>
  <si>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</si>
  <si>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</si>
  <si>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</si>
  <si>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</si>
  <si>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</si>
  <si>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</si>
  <si>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</si>
  <si>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</si>
  <si>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</si>
  <si>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</si>
  <si>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</si>
  <si>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</si>
  <si>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</si>
  <si>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</si>
  <si>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</si>
  <si>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</si>
  <si>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</si>
  <si>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</si>
  <si>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</si>
  <si>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</si>
  <si>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</si>
  <si>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</si>
  <si>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</si>
  <si>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</si>
  <si>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</si>
  <si>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</si>
  <si>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</si>
  <si>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</si>
  <si>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</si>
  <si>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</si>
  <si>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</si>
  <si>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</si>
  <si>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</si>
  <si>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</si>
  <si>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</si>
  <si>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</si>
  <si>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</si>
  <si>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</si>
  <si>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</si>
  <si>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</si>
  <si>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</si>
  <si>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</si>
  <si>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</si>
  <si>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</si>
  <si>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</si>
  <si>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</si>
  <si>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</si>
  <si>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</si>
  <si>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</si>
  <si>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</si>
  <si>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</si>
  <si>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</si>
  <si>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</si>
  <si>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</si>
  <si>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</si>
  <si>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</si>
  <si>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</si>
  <si>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</si>
  <si>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</si>
  <si>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</si>
  <si>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</si>
  <si>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</si>
  <si>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</si>
  <si>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</si>
  <si>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</si>
  <si>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</si>
  <si>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</si>
  <si>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</si>
  <si>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</si>
  <si>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</si>
  <si>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</si>
  <si>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</si>
  <si>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</si>
  <si>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</si>
  <si>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</si>
  <si>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</si>
  <si>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</si>
  <si>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</si>
  <si>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</si>
  <si>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</si>
  <si>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</si>
  <si>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</si>
  <si>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</si>
  <si>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</si>
  <si>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</si>
  <si>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</si>
  <si>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</si>
  <si>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</si>
  <si>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</si>
  <si>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</si>
  <si>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</si>
  <si>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</si>
  <si>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</si>
  <si>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</si>
  <si>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</si>
  <si>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</si>
  <si>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</si>
  <si>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</si>
  <si>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</si>
  <si>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</si>
  <si>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</si>
  <si>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</si>
  <si>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</si>
  <si>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</si>
  <si>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</si>
  <si>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</si>
  <si>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</si>
  <si>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</si>
  <si>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</si>
  <si>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</si>
  <si>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</si>
  <si>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</si>
  <si>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</si>
  <si>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</si>
  <si>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</si>
  <si>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</si>
  <si>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</si>
  <si>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</si>
  <si>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</si>
  <si>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</si>
  <si>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</si>
  <si>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</si>
  <si>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</si>
  <si>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</si>
  <si>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</si>
  <si>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</si>
  <si>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</si>
  <si>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</si>
  <si>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</si>
  <si>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</si>
  <si>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</si>
  <si>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</si>
  <si>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</si>
  <si>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</si>
  <si>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</si>
  <si>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</si>
  <si>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</si>
  <si>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</si>
  <si>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</si>
  <si>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</si>
  <si>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</si>
  <si>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</si>
  <si>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</si>
  <si>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</si>
  <si>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</si>
  <si>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</si>
  <si>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</si>
  <si>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</si>
  <si>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</si>
  <si>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</si>
  <si>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</si>
  <si>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</si>
  <si>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</si>
  <si>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</si>
  <si>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</si>
  <si>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</si>
  <si>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</si>
  <si>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</si>
  <si>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</si>
  <si>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</si>
  <si>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</si>
  <si>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</si>
  <si>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</si>
  <si>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</si>
  <si>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</si>
  <si>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</si>
  <si>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</si>
  <si>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</si>
  <si>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</si>
  <si>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</si>
  <si>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</si>
  <si>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</si>
  <si>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</si>
  <si>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</si>
  <si>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</si>
  <si>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</si>
  <si>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</si>
  <si>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</si>
  <si>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</si>
  <si>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</si>
  <si>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</si>
  <si>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</si>
  <si>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</si>
  <si>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</si>
  <si>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</si>
  <si>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</si>
  <si>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</si>
  <si>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</si>
  <si>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</si>
  <si>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</si>
  <si>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</si>
  <si>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</si>
  <si>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</si>
  <si>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</si>
  <si>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</si>
  <si>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</si>
  <si>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</si>
  <si>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</si>
  <si>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</si>
  <si>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</si>
  <si>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</si>
  <si>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</si>
  <si>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</si>
  <si>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</si>
  <si>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</si>
  <si>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</si>
  <si>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</si>
  <si>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</si>
  <si>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</si>
  <si>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</si>
  <si>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</si>
  <si>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</si>
  <si>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</si>
  <si>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</si>
  <si>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</si>
  <si>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</si>
  <si>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</si>
  <si>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</si>
  <si>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</si>
  <si>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</si>
  <si>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</si>
  <si>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</si>
  <si>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</si>
  <si>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</si>
  <si>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</si>
  <si>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</si>
  <si>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</si>
  <si>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</si>
  <si>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</si>
  <si>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</si>
  <si>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</si>
  <si>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</si>
  <si>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</si>
  <si>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</si>
  <si>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</si>
  <si>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</si>
  <si>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</si>
  <si>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</si>
  <si>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</si>
  <si>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</si>
  <si>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</si>
  <si>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</si>
  <si>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</si>
  <si>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</si>
  <si>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</si>
  <si>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</si>
  <si>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</si>
  <si>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</si>
  <si>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</si>
  <si>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</si>
  <si>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</si>
  <si>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</si>
  <si>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</si>
  <si>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</si>
  <si>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</si>
  <si>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</si>
  <si>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</si>
  <si>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</si>
  <si>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</si>
  <si>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</si>
  <si>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</si>
  <si>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</si>
  <si>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</si>
  <si>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</si>
  <si>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</si>
  <si>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</si>
  <si>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</si>
  <si>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</si>
  <si>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</si>
  <si>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</si>
  <si>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</si>
  <si>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</si>
  <si>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</si>
  <si>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</si>
  <si>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</si>
  <si>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</si>
  <si>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</si>
  <si>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</si>
  <si>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</si>
  <si>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</si>
  <si>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</si>
  <si>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</si>
  <si>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</si>
  <si>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</si>
  <si>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</si>
  <si>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</si>
  <si>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</si>
  <si>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</si>
  <si>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</si>
  <si>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</si>
  <si>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</si>
  <si>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</si>
  <si>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</si>
  <si>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</si>
  <si>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</si>
  <si>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</si>
  <si>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</si>
  <si>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</si>
  <si>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</si>
  <si>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</si>
  <si>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</si>
  <si>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</si>
  <si>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</si>
  <si>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</si>
  <si>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</si>
  <si>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</si>
  <si>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</si>
  <si>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</si>
  <si>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</si>
  <si>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</si>
  <si>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</si>
  <si>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</si>
  <si>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</si>
  <si>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</si>
  <si>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</si>
  <si>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</si>
  <si>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</si>
  <si>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</si>
  <si>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</si>
  <si>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</si>
  <si>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</si>
  <si>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</si>
  <si>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</si>
  <si>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</si>
  <si>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</si>
  <si>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</si>
  <si>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</si>
  <si>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</si>
  <si>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</si>
  <si>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</si>
  <si>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</si>
  <si>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</si>
  <si>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</si>
  <si>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</si>
  <si>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</si>
  <si>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</si>
  <si>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</si>
  <si>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</si>
  <si>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</si>
  <si>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</si>
  <si>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</si>
  <si>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</si>
  <si>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</si>
  <si>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</si>
  <si>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</si>
  <si>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</si>
  <si>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</si>
  <si>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</si>
  <si>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</si>
  <si>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</si>
  <si>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</si>
  <si>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</si>
  <si>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</si>
  <si>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</si>
  <si>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</si>
  <si>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</si>
  <si>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</si>
  <si>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</si>
  <si>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</si>
  <si>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</si>
  <si>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</si>
  <si>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</si>
  <si>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</si>
  <si>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</si>
  <si>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</si>
  <si>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</si>
  <si>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</si>
  <si>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</si>
  <si>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</si>
  <si>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</si>
  <si>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</si>
  <si>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</si>
  <si>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</si>
  <si>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</si>
  <si>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</si>
  <si>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</si>
  <si>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</si>
  <si>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</si>
  <si>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</si>
  <si>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</si>
  <si>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</si>
  <si>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</si>
  <si>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</si>
  <si>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</si>
  <si>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</si>
  <si>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</si>
  <si>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</si>
  <si>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</si>
  <si>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</si>
  <si>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</si>
  <si>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</si>
  <si>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</si>
  <si>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</si>
  <si>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</si>
  <si>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</si>
  <si>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</si>
  <si>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</si>
  <si>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</si>
  <si>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</si>
  <si>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</si>
  <si>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</si>
  <si>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</si>
  <si>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</si>
  <si>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</si>
  <si>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</si>
  <si>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</si>
  <si>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</si>
  <si>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</si>
  <si>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</si>
  <si>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</si>
  <si>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</si>
  <si>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</si>
  <si>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</si>
  <si>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</si>
  <si>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</si>
  <si>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</si>
  <si>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</si>
  <si>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</si>
  <si>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</si>
  <si>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</si>
  <si>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</si>
  <si>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</si>
  <si>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</si>
  <si>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</si>
  <si>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</si>
  <si>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</si>
  <si>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</si>
  <si>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</si>
  <si>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</si>
  <si>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</si>
  <si>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</si>
  <si>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</si>
  <si>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</si>
  <si>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</si>
  <si>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</si>
  <si>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</si>
  <si>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</si>
  <si>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</si>
  <si>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</si>
  <si>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</si>
  <si>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</si>
  <si>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</si>
  <si>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</si>
  <si>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</si>
  <si>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</si>
  <si>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</si>
  <si>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</si>
  <si>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</si>
  <si>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</si>
  <si>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</si>
  <si>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</si>
  <si>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</si>
  <si>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</si>
  <si>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</si>
  <si>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</si>
  <si>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</si>
  <si>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</si>
  <si>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</si>
  <si>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</si>
  <si>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</si>
  <si>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</si>
  <si>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</si>
  <si>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</si>
  <si>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</si>
  <si>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</si>
  <si>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</si>
  <si>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</si>
  <si>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</si>
  <si>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</si>
  <si>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</si>
  <si>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</si>
  <si>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</si>
  <si>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</si>
  <si>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</si>
  <si>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</si>
  <si>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</si>
  <si>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</si>
  <si>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</si>
  <si>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</si>
  <si>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</si>
  <si>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</si>
  <si>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</si>
  <si>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</si>
  <si>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</si>
  <si>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</si>
  <si>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</si>
  <si>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</si>
  <si>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</si>
  <si>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</si>
  <si>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</si>
  <si>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</si>
  <si>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</si>
  <si>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</si>
  <si>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</si>
  <si>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</si>
  <si>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</si>
  <si>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</si>
  <si>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</si>
  <si>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</si>
  <si>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</si>
  <si>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</si>
  <si>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</si>
  <si>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</si>
  <si>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</si>
  <si>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</si>
  <si>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</si>
  <si>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</si>
  <si>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</si>
  <si>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</si>
  <si>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</si>
  <si>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</si>
  <si>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</si>
  <si>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</si>
  <si>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</si>
  <si>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</si>
  <si>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</si>
  <si>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</si>
  <si>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</si>
  <si>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</si>
  <si>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</si>
  <si>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</si>
  <si>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</si>
  <si>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</si>
  <si>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</si>
  <si>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</si>
  <si>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</si>
  <si>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</si>
  <si>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</si>
  <si>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</si>
  <si>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</si>
  <si>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</si>
  <si>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</si>
  <si>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</si>
  <si>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</si>
  <si>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</si>
  <si>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</si>
  <si>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</si>
  <si>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</si>
  <si>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</si>
  <si>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</si>
  <si>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</si>
  <si>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</si>
  <si>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</si>
  <si>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</si>
  <si>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</si>
  <si>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</si>
  <si>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</si>
  <si>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</si>
  <si>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</si>
  <si>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</si>
  <si>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</si>
  <si>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</si>
  <si>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</si>
  <si>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</si>
  <si>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</si>
  <si>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</si>
  <si>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</si>
  <si>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</si>
  <si>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</si>
  <si>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</si>
  <si>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</si>
  <si>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</si>
  <si>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</si>
  <si>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</si>
  <si>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</si>
  <si>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</si>
  <si>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</si>
  <si>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</si>
  <si>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</si>
  <si>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</si>
  <si>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</si>
  <si>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</si>
  <si>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</si>
  <si>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</si>
  <si>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</si>
  <si>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</si>
  <si>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</si>
  <si>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</si>
  <si>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</si>
  <si>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</si>
  <si>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</si>
  <si>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</si>
  <si>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</si>
  <si>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</si>
  <si>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</si>
  <si>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</si>
  <si>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</si>
  <si>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</si>
  <si>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</si>
  <si>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</si>
  <si>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</si>
  <si>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</si>
  <si>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</si>
  <si>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</si>
  <si>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</si>
  <si>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</si>
  <si>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</si>
  <si>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</si>
  <si>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</si>
  <si>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</si>
  <si>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</si>
  <si>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</si>
  <si>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</si>
  <si>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</si>
  <si>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</si>
  <si>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</si>
  <si>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</si>
  <si>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</si>
  <si>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</si>
  <si>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</si>
  <si>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</si>
  <si>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</si>
  <si>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</si>
  <si>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</si>
  <si>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</si>
  <si>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</si>
  <si>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</si>
  <si>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</si>
  <si>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</si>
  <si>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</si>
  <si>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</si>
  <si>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</si>
  <si>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</si>
  <si>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</si>
  <si>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</si>
  <si>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</si>
  <si>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</si>
  <si>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</si>
  <si>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</si>
  <si>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</si>
  <si>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</si>
  <si>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</si>
  <si>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</si>
  <si>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</si>
  <si>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</si>
  <si>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</si>
  <si>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</si>
  <si>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</si>
  <si>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</si>
  <si>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</si>
  <si>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</si>
  <si>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</si>
  <si>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</si>
  <si>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</si>
  <si>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</si>
  <si>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</si>
  <si>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</si>
  <si>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</si>
  <si>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</si>
  <si>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</si>
  <si>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</si>
  <si>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</si>
  <si>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</si>
  <si>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</si>
  <si>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</si>
  <si>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</si>
  <si>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</si>
  <si>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</si>
  <si>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</si>
  <si>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</si>
  <si>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</si>
  <si>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</si>
  <si>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</si>
  <si>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</si>
  <si>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</si>
  <si>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</si>
  <si>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</si>
  <si>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</si>
  <si>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</si>
  <si>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</si>
  <si>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</si>
  <si>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</si>
  <si>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</si>
  <si>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</si>
  <si>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</si>
  <si>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</si>
  <si>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</si>
  <si>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</si>
  <si>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</si>
  <si>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</si>
  <si>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</si>
  <si>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</si>
  <si>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</si>
  <si>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</si>
  <si>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</si>
  <si>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</si>
  <si>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</si>
  <si>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</si>
  <si>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</si>
  <si>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</si>
  <si>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</si>
  <si>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</si>
  <si>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</si>
  <si>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</si>
  <si>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</si>
  <si>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</si>
  <si>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</si>
  <si>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</si>
  <si>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</si>
  <si>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</si>
  <si>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</si>
  <si>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</si>
  <si>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</si>
  <si>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</si>
  <si>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</si>
  <si>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</si>
  <si>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</si>
  <si>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</si>
  <si>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</si>
  <si>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</si>
  <si>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</si>
  <si>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</si>
  <si>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</si>
  <si>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</si>
  <si>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</si>
  <si>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</si>
  <si>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</si>
  <si>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</si>
  <si>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</si>
  <si>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</si>
  <si>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</si>
  <si>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</si>
  <si>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</si>
  <si>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</si>
  <si>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</si>
  <si>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</si>
  <si>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</si>
  <si>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</si>
  <si>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</si>
  <si>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</si>
  <si>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</si>
  <si>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</si>
  <si>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</si>
  <si>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</si>
  <si>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</si>
  <si>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</si>
  <si>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</si>
  <si>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</si>
  <si>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</si>
  <si>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</si>
  <si>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</si>
  <si>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</si>
  <si>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</si>
  <si>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</si>
  <si>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</si>
  <si>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</si>
  <si>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</si>
  <si>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</si>
  <si>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</si>
  <si>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</si>
  <si>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</si>
  <si>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</si>
  <si>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</si>
  <si>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</si>
  <si>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</si>
  <si>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</si>
  <si>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</si>
  <si>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</si>
  <si>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</si>
  <si>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</si>
  <si>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</si>
  <si>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</si>
  <si>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</si>
  <si>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</si>
  <si>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</si>
  <si>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</si>
  <si>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</si>
  <si>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</si>
  <si>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</si>
  <si>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</si>
  <si>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</si>
  <si>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</si>
  <si>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</si>
  <si>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</si>
  <si>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</si>
  <si>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</si>
  <si>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</si>
  <si>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</si>
  <si>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</si>
  <si>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</si>
  <si>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</si>
  <si>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</si>
  <si>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</si>
  <si>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</si>
  <si>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</si>
  <si>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</si>
  <si>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</si>
  <si>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</si>
  <si>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</si>
  <si>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</si>
  <si>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</si>
  <si>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</si>
  <si>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</si>
  <si>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</si>
  <si>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</si>
  <si>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</si>
  <si>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</si>
  <si>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</si>
  <si>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</si>
  <si>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</si>
  <si>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</si>
  <si>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</si>
  <si>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</si>
  <si>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</si>
  <si>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</si>
  <si>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</si>
  <si>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</si>
  <si>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</si>
  <si>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</si>
  <si>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</si>
  <si>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</si>
  <si>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</si>
  <si>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</si>
  <si>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</si>
  <si>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</si>
  <si>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</si>
  <si>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</si>
  <si>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</si>
  <si>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</si>
  <si>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</si>
  <si>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</si>
  <si>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</si>
  <si>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</si>
  <si>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</si>
  <si>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</si>
  <si>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</si>
  <si>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</si>
  <si>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</si>
  <si>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</si>
  <si>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</si>
  <si>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</si>
  <si>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</si>
  <si>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</si>
  <si>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</si>
  <si>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</si>
  <si>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</si>
  <si>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</si>
  <si>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</si>
  <si>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</si>
  <si>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</si>
  <si>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</si>
  <si>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</si>
  <si>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</si>
  <si>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</si>
  <si>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</si>
  <si>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</si>
  <si>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</si>
  <si>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</si>
  <si>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</si>
  <si>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</si>
  <si>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</si>
  <si>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</si>
  <si>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</si>
  <si>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</si>
  <si>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</si>
  <si>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</si>
  <si>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</si>
  <si>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</si>
  <si>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</si>
  <si>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</si>
  <si>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</si>
  <si>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</si>
  <si>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</si>
  <si>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</si>
  <si>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</si>
  <si>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</si>
  <si>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</si>
  <si>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</si>
  <si>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</si>
  <si>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</si>
  <si>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</si>
  <si>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</si>
  <si>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</si>
  <si>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</si>
  <si>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</si>
  <si>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</si>
  <si>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</si>
  <si>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</si>
  <si>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</si>
  <si>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</si>
  <si>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</si>
  <si>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</si>
  <si>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</si>
  <si>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</si>
  <si>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</si>
  <si>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</si>
  <si>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</si>
  <si>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</si>
  <si>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</si>
  <si>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</si>
  <si>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</si>
  <si>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</si>
  <si>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</si>
  <si>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</si>
  <si>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</si>
  <si>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</si>
  <si>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</si>
  <si>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</si>
  <si>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</si>
  <si>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</si>
  <si>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</si>
  <si>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</si>
  <si>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</si>
  <si>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</si>
  <si>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</si>
  <si>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</si>
  <si>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</si>
  <si>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</si>
  <si>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</si>
  <si>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</si>
  <si>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</si>
  <si>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</si>
  <si>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</si>
  <si>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</si>
  <si>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</si>
  <si>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</si>
  <si>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</si>
  <si>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</si>
  <si>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</si>
  <si>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</si>
  <si>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</si>
  <si>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</si>
  <si>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</si>
  <si>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</si>
  <si>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</si>
  <si>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</si>
  <si>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</si>
  <si>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</si>
  <si>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</si>
  <si>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</si>
  <si>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</si>
  <si>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</si>
  <si>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</si>
  <si>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</si>
  <si>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</si>
  <si>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</si>
  <si>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</si>
  <si>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</si>
  <si>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</si>
  <si>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</si>
  <si>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</si>
  <si>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</si>
  <si>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</si>
  <si>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</si>
  <si>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</si>
  <si>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</si>
  <si>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</si>
  <si>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</si>
  <si>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</si>
  <si>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</si>
  <si>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</si>
  <si>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</si>
  <si>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</si>
  <si>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</si>
  <si>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</si>
  <si>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</si>
  <si>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</si>
  <si>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</si>
  <si>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</si>
  <si>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</si>
  <si>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</si>
  <si>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</si>
  <si>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</si>
  <si>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</si>
  <si>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</si>
  <si>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</si>
  <si>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</si>
  <si>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</si>
  <si>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</si>
  <si>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</si>
  <si>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</si>
  <si>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</si>
  <si>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</si>
  <si>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</si>
  <si>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</si>
  <si>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</si>
  <si>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</si>
  <si>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</si>
  <si>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</si>
  <si>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</si>
  <si>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</si>
  <si>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</si>
  <si>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</si>
  <si>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</si>
  <si>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</si>
  <si>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</si>
  <si>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</si>
  <si>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</si>
  <si>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</si>
  <si>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</si>
  <si>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</si>
  <si>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</si>
  <si>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</si>
  <si>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</si>
  <si>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</si>
  <si>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</si>
  <si>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</si>
  <si>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</si>
  <si>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</si>
  <si>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</si>
  <si>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</si>
  <si>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</si>
  <si>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</si>
  <si>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</si>
  <si>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</si>
  <si>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</si>
  <si>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</si>
  <si>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</si>
  <si>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</si>
  <si>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</si>
  <si>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</si>
  <si>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</si>
  <si>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</si>
  <si>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</si>
  <si>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</si>
  <si>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</si>
  <si>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</si>
  <si>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</si>
  <si>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</si>
  <si>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</si>
  <si>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</si>
  <si>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</si>
  <si>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</si>
  <si>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</si>
  <si>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</si>
  <si>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</si>
  <si>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</si>
  <si>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</si>
  <si>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</si>
  <si>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</si>
  <si>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</si>
  <si>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</si>
  <si>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</si>
  <si>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</si>
  <si>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</si>
  <si>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</si>
  <si>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</si>
  <si>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</si>
  <si>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</si>
  <si>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</si>
  <si>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</si>
  <si>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</si>
  <si>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</si>
  <si>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</si>
  <si>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</si>
  <si>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</si>
  <si>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</si>
  <si>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</si>
  <si>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</si>
  <si>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</si>
  <si>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</si>
  <si>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</si>
  <si>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</si>
  <si>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</si>
  <si>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</si>
  <si>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</si>
  <si>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</si>
  <si>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</si>
  <si>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</si>
  <si>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</si>
  <si>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</si>
  <si>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</si>
  <si>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</si>
  <si>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</si>
  <si>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</si>
  <si>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</si>
  <si>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</si>
  <si>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</si>
  <si>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</si>
  <si>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</si>
  <si>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</si>
  <si>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</si>
  <si>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</si>
  <si>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</si>
  <si>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</si>
  <si>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</si>
  <si>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</si>
  <si>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</si>
  <si>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</si>
  <si>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</si>
  <si>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</si>
  <si>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</si>
  <si>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</si>
  <si>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</si>
  <si>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</si>
  <si>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</si>
  <si>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</si>
  <si>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</si>
  <si>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</si>
  <si>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</si>
  <si>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</si>
  <si>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</si>
  <si>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</si>
  <si>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</si>
  <si>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</si>
  <si>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</si>
  <si>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</si>
  <si>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</si>
  <si>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</si>
  <si>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</si>
  <si>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</si>
  <si>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</si>
  <si>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</si>
  <si>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</si>
  <si>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</si>
  <si>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</si>
  <si>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</si>
  <si>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</si>
  <si>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</si>
  <si>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</si>
  <si>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</si>
  <si>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</si>
  <si>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</si>
  <si>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</si>
  <si>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</si>
  <si>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</si>
  <si>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</si>
  <si>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</si>
  <si>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</si>
  <si>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</si>
  <si>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</si>
  <si>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</si>
  <si>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</si>
  <si>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</si>
  <si>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</si>
  <si>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</si>
  <si>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</si>
  <si>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</si>
  <si>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</si>
  <si>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</si>
  <si>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</si>
  <si>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</si>
  <si>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</si>
  <si>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</si>
  <si>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</si>
  <si>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</si>
  <si>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</si>
  <si>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</si>
  <si>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</si>
  <si>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</si>
  <si>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</si>
  <si>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</si>
  <si>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</si>
  <si>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</si>
  <si>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</si>
  <si>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</si>
  <si>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</si>
  <si>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</si>
  <si>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</si>
  <si>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</si>
  <si>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</si>
  <si>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</si>
  <si>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</si>
  <si>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</si>
  <si>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</si>
  <si>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</si>
  <si>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</si>
  <si>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</si>
  <si>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</si>
  <si>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</si>
  <si>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</si>
  <si>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</si>
  <si>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</si>
  <si>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</si>
  <si>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</si>
  <si>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</si>
  <si>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</si>
  <si>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</si>
  <si>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</si>
  <si>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</si>
  <si>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</si>
  <si>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</si>
  <si>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</si>
  <si>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</si>
  <si>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</si>
  <si>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</si>
  <si>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</si>
  <si>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</si>
  <si>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</si>
  <si>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</si>
  <si>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</si>
  <si>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</si>
  <si>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</si>
  <si>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</si>
  <si>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</si>
  <si>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</si>
  <si>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</si>
  <si>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</si>
  <si>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</si>
  <si>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</si>
  <si>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</si>
  <si>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</si>
  <si>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</si>
  <si>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</si>
  <si>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</si>
  <si>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</si>
  <si>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</si>
  <si>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</si>
  <si>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</si>
  <si>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</si>
  <si>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</si>
  <si>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</si>
  <si>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</si>
  <si>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</si>
  <si>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</si>
  <si>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</si>
  <si>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</si>
  <si>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</si>
  <si>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</si>
  <si>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</si>
  <si>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</si>
  <si>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</si>
  <si>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</si>
  <si>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</si>
  <si>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</si>
  <si>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</si>
  <si>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</si>
  <si>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</si>
  <si>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</si>
  <si>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</si>
  <si>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</si>
  <si>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</si>
  <si>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</si>
  <si>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</si>
  <si>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</si>
  <si>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</si>
  <si>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</si>
  <si>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</si>
  <si>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</si>
  <si>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</si>
  <si>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</si>
  <si>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</si>
  <si>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</si>
  <si>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</si>
  <si>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</si>
  <si>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</si>
  <si>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</si>
  <si>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</si>
  <si>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</si>
  <si>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</si>
  <si>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</si>
  <si>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</si>
  <si>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</si>
  <si>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</si>
  <si>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</si>
  <si>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</si>
  <si>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</si>
  <si>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</si>
  <si>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</si>
  <si>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</si>
  <si>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</si>
  <si>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</si>
  <si>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</si>
  <si>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</si>
  <si>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</si>
  <si>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</si>
  <si>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</si>
  <si>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</si>
  <si>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</si>
  <si>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</si>
  <si>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</si>
  <si>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</si>
  <si>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</si>
  <si>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</si>
  <si>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</si>
  <si>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</si>
  <si>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</si>
  <si>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</si>
  <si>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</si>
  <si>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</si>
  <si>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</si>
  <si>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</si>
  <si>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</si>
  <si>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</si>
  <si>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</si>
  <si>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</si>
  <si>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</si>
  <si>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</si>
  <si>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</si>
  <si>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</si>
  <si>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</si>
  <si>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</si>
  <si>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</si>
  <si>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</si>
  <si>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</si>
  <si>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</si>
  <si>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</si>
  <si>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</si>
  <si>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</si>
  <si>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</si>
  <si>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</si>
  <si>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</si>
  <si>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</si>
  <si>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</si>
  <si>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</si>
  <si>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</si>
  <si>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</si>
  <si>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</si>
  <si>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</si>
  <si>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</si>
  <si>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</si>
  <si>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</si>
  <si>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</si>
  <si>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</si>
  <si>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</si>
  <si>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</si>
  <si>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</si>
  <si>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</si>
  <si>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</si>
  <si>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</si>
  <si>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</si>
  <si>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</si>
  <si>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</si>
  <si>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</si>
  <si>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</si>
  <si>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</si>
  <si>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</si>
  <si>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</si>
  <si>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</si>
  <si>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</si>
  <si>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</si>
  <si>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</si>
  <si>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</si>
  <si>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</si>
  <si>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</si>
  <si>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</si>
  <si>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</si>
  <si>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</si>
  <si>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</si>
  <si>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</si>
  <si>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</si>
  <si>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</si>
  <si>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</si>
  <si>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</si>
  <si>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</si>
  <si>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</si>
  <si>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</si>
  <si>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</si>
  <si>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</si>
  <si>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</si>
  <si>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</si>
  <si>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</si>
  <si>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</si>
  <si>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</si>
  <si>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</si>
  <si>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</si>
  <si>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</si>
  <si>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</si>
  <si>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</si>
  <si>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</si>
  <si>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</si>
  <si>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</si>
  <si>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</si>
  <si>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</si>
  <si>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</si>
  <si>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</si>
  <si>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</si>
  <si>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</si>
  <si>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</si>
  <si>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</si>
  <si>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</si>
  <si>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</si>
  <si>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</si>
  <si>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</si>
  <si>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</si>
  <si>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</si>
  <si>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</si>
  <si>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</si>
  <si>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</si>
  <si>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</si>
  <si>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</si>
  <si>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</si>
  <si>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</si>
  <si>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</si>
  <si>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</si>
  <si>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</si>
  <si>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</si>
  <si>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</si>
  <si>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</si>
  <si>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</si>
  <si>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</si>
  <si>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</si>
  <si>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</si>
  <si>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</si>
  <si>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</si>
  <si>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</si>
  <si>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</si>
  <si>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</si>
  <si>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</si>
  <si>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</si>
  <si>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</si>
  <si>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</si>
  <si>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</si>
  <si>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</si>
  <si>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</si>
  <si>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</si>
  <si>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</si>
  <si>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</si>
  <si>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</si>
  <si>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</si>
  <si>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</si>
  <si>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</si>
  <si>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</si>
  <si>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</si>
  <si>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</si>
  <si>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</si>
  <si>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</si>
  <si>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</si>
  <si>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</si>
  <si>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</si>
  <si>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</si>
  <si>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</si>
  <si>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</si>
  <si>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</si>
  <si>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</si>
  <si>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</si>
  <si>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</si>
  <si>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</si>
  <si>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</si>
  <si>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</si>
  <si>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</si>
  <si>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</si>
  <si>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</si>
  <si>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</si>
  <si>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</si>
  <si>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</si>
  <si>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</si>
  <si>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</si>
  <si>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</si>
  <si>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</si>
  <si>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</si>
  <si>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</si>
  <si>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</si>
  <si>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</si>
  <si>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</si>
  <si>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</si>
  <si>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</si>
  <si>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</si>
  <si>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</si>
  <si>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</si>
  <si>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</si>
  <si>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</si>
  <si>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</si>
  <si>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</si>
  <si>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</si>
  <si>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</si>
  <si>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</si>
  <si>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</si>
  <si>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</si>
  <si>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</si>
  <si>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</si>
  <si>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</si>
  <si>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</si>
  <si>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</si>
  <si>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</si>
  <si>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</si>
  <si>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</si>
  <si>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</si>
  <si>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</si>
  <si>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</si>
  <si>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</si>
  <si>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</si>
  <si>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</si>
  <si>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</si>
  <si>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</si>
  <si>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</si>
  <si>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</si>
  <si>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</si>
  <si>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</si>
  <si>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</si>
  <si>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</si>
  <si>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</si>
  <si>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</si>
  <si>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</si>
  <si>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</si>
  <si>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</si>
  <si>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</si>
  <si>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</si>
  <si>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</si>
  <si>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</si>
  <si>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</si>
  <si>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</si>
  <si>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</si>
  <si>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</si>
  <si>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</si>
  <si>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</si>
  <si>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</si>
  <si>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</si>
  <si>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</si>
  <si>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</si>
  <si>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</si>
  <si>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</si>
  <si>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</si>
  <si>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</si>
  <si>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</si>
  <si>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</si>
  <si>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</si>
  <si>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</si>
  <si>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</si>
  <si>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</si>
  <si>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</si>
  <si>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</si>
  <si>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</si>
  <si>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</si>
  <si>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</si>
  <si>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</si>
  <si>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</si>
  <si>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</si>
  <si>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</si>
  <si>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</si>
  <si>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</si>
  <si>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</si>
  <si>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</si>
  <si>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</si>
  <si>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</si>
  <si>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</si>
  <si>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</si>
  <si>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</si>
  <si>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</si>
  <si>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</si>
  <si>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</si>
  <si>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</si>
  <si>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</si>
  <si>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</si>
  <si>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</si>
  <si>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</si>
  <si>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</si>
  <si>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</si>
  <si>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</si>
  <si>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</si>
  <si>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</si>
  <si>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</si>
  <si>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</si>
  <si>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</si>
  <si>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</si>
  <si>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</si>
  <si>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</si>
  <si>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</si>
  <si>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</si>
  <si>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</si>
  <si>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</si>
  <si>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</si>
  <si>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</si>
  <si>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</si>
  <si>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</si>
  <si>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</si>
  <si>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</si>
  <si>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</si>
  <si>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</si>
  <si>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</si>
  <si>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</si>
  <si>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</si>
  <si>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</si>
  <si>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</si>
  <si>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</si>
  <si>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</si>
  <si>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</si>
  <si>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</si>
  <si>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</si>
  <si>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</si>
  <si>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</si>
  <si>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</si>
  <si>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</si>
  <si>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</si>
  <si>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</si>
  <si>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</si>
  <si>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</si>
  <si>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</si>
  <si>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</si>
  <si>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</si>
  <si>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</si>
  <si>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</si>
  <si>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</si>
  <si>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</si>
  <si>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</si>
  <si>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</si>
  <si>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</si>
  <si>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</si>
  <si>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</si>
  <si>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</si>
  <si>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</si>
  <si>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</si>
  <si>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</si>
  <si>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</si>
  <si>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</si>
  <si>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</si>
  <si>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</si>
  <si>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</si>
  <si>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</si>
  <si>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</si>
  <si>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</si>
  <si>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</si>
  <si>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</si>
  <si>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</si>
  <si>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</si>
  <si>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</si>
  <si>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</si>
  <si>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</si>
  <si>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</si>
  <si>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</si>
  <si>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</si>
  <si>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</si>
  <si>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</si>
  <si>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</si>
  <si>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</si>
  <si>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</si>
  <si>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</si>
  <si>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</si>
  <si>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</si>
  <si>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</si>
  <si>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</si>
  <si>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</si>
  <si>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</si>
  <si>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</si>
  <si>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</si>
  <si>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</si>
  <si>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</si>
  <si>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</si>
  <si>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</si>
  <si>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</si>
  <si>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</si>
  <si>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</si>
  <si>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</si>
  <si>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</si>
  <si>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</si>
  <si>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</si>
  <si>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</si>
  <si>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</si>
  <si>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</si>
  <si>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</si>
  <si>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</si>
  <si>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</si>
  <si>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</si>
  <si>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</si>
  <si>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</si>
  <si>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</si>
  <si>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</si>
  <si>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</si>
  <si>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</si>
  <si>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</si>
  <si>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</si>
  <si>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</si>
  <si>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</si>
  <si>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</si>
  <si>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</si>
  <si>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</si>
  <si>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</si>
  <si>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</si>
  <si>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</si>
  <si>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</si>
  <si>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</si>
  <si>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</si>
  <si>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</si>
  <si>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</si>
  <si>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</si>
  <si>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</si>
  <si>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</si>
  <si>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</si>
  <si>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</si>
  <si>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</si>
  <si>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</si>
  <si>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</si>
  <si>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</si>
  <si>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</si>
  <si>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</si>
  <si>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</si>
  <si>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</si>
  <si>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</si>
  <si>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</si>
  <si>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</si>
  <si>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</si>
  <si>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</si>
  <si>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</si>
  <si>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</si>
  <si>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</si>
  <si>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</si>
  <si>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</si>
  <si>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</si>
  <si>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</si>
  <si>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</si>
  <si>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</si>
  <si>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</si>
  <si>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</si>
  <si>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</si>
  <si>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</si>
  <si>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</si>
  <si>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</si>
  <si>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</si>
  <si>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</si>
  <si>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</si>
  <si>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</si>
  <si>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</si>
  <si>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</si>
  <si>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</si>
  <si>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</si>
  <si>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</si>
  <si>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</si>
  <si>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</si>
  <si>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</si>
  <si>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</si>
  <si>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</si>
  <si>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</si>
  <si>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</si>
  <si>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</si>
  <si>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</si>
  <si>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</si>
  <si>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</si>
  <si>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</si>
  <si>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</si>
  <si>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</si>
  <si>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</si>
  <si>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</si>
  <si>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</si>
  <si>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</si>
  <si>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</si>
  <si>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</si>
  <si>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</si>
  <si>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</si>
  <si>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</si>
  <si>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</si>
  <si>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</si>
  <si>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</si>
  <si>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</si>
  <si>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</si>
  <si>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</si>
  <si>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</si>
  <si>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</si>
  <si>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</si>
  <si>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</si>
  <si>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</si>
  <si>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</si>
  <si>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</si>
  <si>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</si>
  <si>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</si>
  <si>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</si>
  <si>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</si>
  <si>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</si>
  <si>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</si>
  <si>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</si>
  <si>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</si>
  <si>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</si>
  <si>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</si>
  <si>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</si>
  <si>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</si>
  <si>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</si>
  <si>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</si>
  <si>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</si>
  <si>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</si>
  <si>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</si>
  <si>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</si>
  <si>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</si>
  <si>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</si>
  <si>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</si>
  <si>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</si>
  <si>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</si>
  <si>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</si>
  <si>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</si>
  <si>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</si>
  <si>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</si>
  <si>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</si>
  <si>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</si>
  <si>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</si>
  <si>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</si>
  <si>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</si>
  <si>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</si>
  <si>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</si>
  <si>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</si>
  <si>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</si>
  <si>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</si>
  <si>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</si>
  <si>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</si>
  <si>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</si>
  <si>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</si>
  <si>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</si>
  <si>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</si>
  <si>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</si>
  <si>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</si>
  <si>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</si>
  <si>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</si>
  <si>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</si>
  <si>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</si>
  <si>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</si>
  <si>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</si>
  <si>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</si>
  <si>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</si>
  <si>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</si>
  <si>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</si>
  <si>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</si>
  <si>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</si>
  <si>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</si>
  <si>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</si>
  <si>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</si>
  <si>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</si>
  <si>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</si>
  <si>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</si>
  <si>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</si>
  <si>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</si>
  <si>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</si>
  <si>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</si>
  <si>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</si>
  <si>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</si>
  <si>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</si>
  <si>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</si>
  <si>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</si>
  <si>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</si>
  <si>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</si>
  <si>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</si>
  <si>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</si>
  <si>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</si>
  <si>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</si>
  <si>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</si>
  <si>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</si>
  <si>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</si>
  <si>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</si>
  <si>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</si>
  <si>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</si>
  <si>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</si>
  <si>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</si>
  <si>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</si>
  <si>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</si>
  <si>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</si>
  <si>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</si>
  <si>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</si>
  <si>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</si>
  <si>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</si>
  <si>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</si>
  <si>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</si>
  <si>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</si>
  <si>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</si>
  <si>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</si>
  <si>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</si>
  <si>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</si>
  <si>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</si>
  <si>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</si>
  <si>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</si>
  <si>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</si>
  <si>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</si>
  <si>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</si>
  <si>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</si>
  <si>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</si>
  <si>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</si>
  <si>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</si>
  <si>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</si>
  <si>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</si>
  <si>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</si>
  <si>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</si>
  <si>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</si>
  <si>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</si>
  <si>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</si>
  <si>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</si>
  <si>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</si>
  <si>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</si>
  <si>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</si>
  <si>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</si>
  <si>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</si>
  <si>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</si>
  <si>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</si>
  <si>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</si>
  <si>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</si>
  <si>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</si>
  <si>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</si>
  <si>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</si>
  <si>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</si>
  <si>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</si>
  <si>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</si>
  <si>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</si>
  <si>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</si>
  <si>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</si>
  <si>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</si>
  <si>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</si>
  <si>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</si>
  <si>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</si>
  <si>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</si>
  <si>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</si>
  <si>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</si>
  <si>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</si>
  <si>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</si>
  <si>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</si>
  <si>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</si>
  <si>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</si>
  <si>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</si>
  <si>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</si>
  <si>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</si>
  <si>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</si>
  <si>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</si>
  <si>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</si>
  <si>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</si>
  <si>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</si>
  <si>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</si>
  <si>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</si>
  <si>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</si>
  <si>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</si>
  <si>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</si>
  <si>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</si>
  <si>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</si>
  <si>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</si>
  <si>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</si>
  <si>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</si>
  <si>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</si>
  <si>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</si>
  <si>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</si>
  <si>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</si>
  <si>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</si>
  <si>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</si>
  <si>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</si>
  <si>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</si>
  <si>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</si>
  <si>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</si>
  <si>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</si>
  <si>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</si>
  <si>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</si>
  <si>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</si>
  <si>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</si>
  <si>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</si>
  <si>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</si>
  <si>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</si>
  <si>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</si>
  <si>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</si>
  <si>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</si>
  <si>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</si>
  <si>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</si>
  <si>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</si>
  <si>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</si>
  <si>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</si>
  <si>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</si>
  <si>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</si>
  <si>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</si>
  <si>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</si>
  <si>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</si>
  <si>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</si>
  <si>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</si>
  <si>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</si>
  <si>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</si>
  <si>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</si>
  <si>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</si>
  <si>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</si>
  <si>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</si>
  <si>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</si>
  <si>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</si>
  <si>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</si>
  <si>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</si>
  <si>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</si>
  <si>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</si>
  <si>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</si>
  <si>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</si>
  <si>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</si>
  <si>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</si>
  <si>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</si>
  <si>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</si>
  <si>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</si>
  <si>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</si>
  <si>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</si>
  <si>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</si>
  <si>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</si>
  <si>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</si>
  <si>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</si>
  <si>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</si>
  <si>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</si>
  <si>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</si>
  <si>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</si>
  <si>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</si>
  <si>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</si>
  <si>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</si>
  <si>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</si>
  <si>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</si>
  <si>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</si>
  <si>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</si>
  <si>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</si>
  <si>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</si>
  <si>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</si>
  <si>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</si>
  <si>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</si>
  <si>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</si>
  <si>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</si>
  <si>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</si>
  <si>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</si>
  <si>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</si>
  <si>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</si>
  <si>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</si>
  <si>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</si>
  <si>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</si>
  <si>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</si>
  <si>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</si>
  <si>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</si>
  <si>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</si>
  <si>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</si>
  <si>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</si>
  <si>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</si>
  <si>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</si>
  <si>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</si>
  <si>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</si>
  <si>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</si>
  <si>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</si>
  <si>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</si>
  <si>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</si>
  <si>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</si>
  <si>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</si>
  <si>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</si>
  <si>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</si>
  <si>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</si>
  <si>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</si>
  <si>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</si>
  <si>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</si>
  <si>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</si>
  <si>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</si>
  <si>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</si>
  <si>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</si>
  <si>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</si>
  <si>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</si>
  <si>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</si>
  <si>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</si>
  <si>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</si>
  <si>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</si>
  <si>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</si>
  <si>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</si>
  <si>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</si>
  <si>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</si>
  <si>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</si>
  <si>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</si>
  <si>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</si>
  <si>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</si>
  <si>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</si>
  <si>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</si>
  <si>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</si>
  <si>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</si>
  <si>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</si>
  <si>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</si>
  <si>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</si>
  <si>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</si>
  <si>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</si>
  <si>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</si>
  <si>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</si>
  <si>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</si>
  <si>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</si>
  <si>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</si>
  <si>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</si>
  <si>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</si>
  <si>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</si>
  <si>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</si>
  <si>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</si>
  <si>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</si>
  <si>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</si>
  <si>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</si>
  <si>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</si>
  <si>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</si>
  <si>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</si>
  <si>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</si>
  <si>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</si>
  <si>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</si>
  <si>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</si>
  <si>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</si>
  <si>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</si>
  <si>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</si>
  <si>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</si>
  <si>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</si>
  <si>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</si>
  <si>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</si>
  <si>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</si>
  <si>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</si>
  <si>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</si>
  <si>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</si>
  <si>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</si>
  <si>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</si>
  <si>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</si>
  <si>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</si>
  <si>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</si>
  <si>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</si>
  <si>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</si>
  <si>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</si>
  <si>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</si>
  <si>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</si>
  <si>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</si>
  <si>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</si>
  <si>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</si>
  <si>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</si>
  <si>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</si>
  <si>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</si>
  <si>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</si>
  <si>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</si>
  <si>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</si>
  <si>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</si>
  <si>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</si>
  <si>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</si>
  <si>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</si>
  <si>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</si>
  <si>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</si>
  <si>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</si>
  <si>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</si>
  <si>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</si>
  <si>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</si>
  <si>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</si>
  <si>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</si>
  <si>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</si>
  <si>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</si>
  <si>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</si>
  <si>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</si>
  <si>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</si>
  <si>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</si>
  <si>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</si>
  <si>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</si>
  <si>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</si>
  <si>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</si>
  <si>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</si>
  <si>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</si>
  <si>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</si>
  <si>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</si>
  <si>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</si>
  <si>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</si>
  <si>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</si>
  <si>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</si>
  <si>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</si>
  <si>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</si>
  <si>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</si>
  <si>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</si>
  <si>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</si>
  <si>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</si>
  <si>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</si>
  <si>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</si>
  <si>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</si>
  <si>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</si>
  <si>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</si>
  <si>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</si>
  <si>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</si>
  <si>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</si>
  <si>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</si>
  <si>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</si>
  <si>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</si>
  <si>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</si>
  <si>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</si>
  <si>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</si>
  <si>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</si>
  <si>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</si>
  <si>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</si>
  <si>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</si>
  <si>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</si>
  <si>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</si>
  <si>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</si>
  <si>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</si>
  <si>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</si>
  <si>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</si>
  <si>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</si>
  <si>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</si>
  <si>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</si>
  <si>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</si>
  <si>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</si>
  <si>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</si>
  <si>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</si>
  <si>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</si>
  <si>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</si>
  <si>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</si>
  <si>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</si>
  <si>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</si>
  <si>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</si>
  <si>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</si>
  <si>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</si>
  <si>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</si>
  <si>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</si>
  <si>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</si>
  <si>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</si>
  <si>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</si>
  <si>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</si>
  <si>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</si>
  <si>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</si>
  <si>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</si>
  <si>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</si>
  <si>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</si>
  <si>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</si>
  <si>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</si>
  <si>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</si>
  <si>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</si>
  <si>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</si>
  <si>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</si>
  <si>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</si>
  <si>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</si>
  <si>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</si>
  <si>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</si>
  <si>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</si>
  <si>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</si>
  <si>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</si>
  <si>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</si>
  <si>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</si>
  <si>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</si>
  <si>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</si>
  <si>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</si>
  <si>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</si>
  <si>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</si>
  <si>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</si>
  <si>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</si>
  <si>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</si>
  <si>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</si>
  <si>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</si>
  <si>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</si>
  <si>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</si>
  <si>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</si>
  <si>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</si>
  <si>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</si>
  <si>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</si>
  <si>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</si>
  <si>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</si>
  <si>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</si>
  <si>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</si>
  <si>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</si>
  <si>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</si>
  <si>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</si>
  <si>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</si>
  <si>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</si>
  <si>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</si>
  <si>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</si>
  <si>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</si>
  <si>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</si>
  <si>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</si>
  <si>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</si>
  <si>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</si>
  <si>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</si>
  <si>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</si>
  <si>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</si>
  <si>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</si>
  <si>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</si>
  <si>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</si>
  <si>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</si>
  <si>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</si>
  <si>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</si>
  <si>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</si>
  <si>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</si>
  <si>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</si>
  <si>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</si>
  <si>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</si>
  <si>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</si>
  <si>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</si>
  <si>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</si>
  <si>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</si>
  <si>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</si>
  <si>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</si>
  <si>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</si>
  <si>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</si>
  <si>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</si>
  <si>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</si>
  <si>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</si>
  <si>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</si>
  <si>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</si>
  <si>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</si>
  <si>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</si>
  <si>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</si>
  <si>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</si>
  <si>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</si>
  <si>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</si>
  <si>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</si>
  <si>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</si>
  <si>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</si>
  <si>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</si>
  <si>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</si>
  <si>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</si>
  <si>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</si>
  <si>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</si>
  <si>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</si>
  <si>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</si>
  <si>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</si>
  <si>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</si>
  <si>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</si>
  <si>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</si>
  <si>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</si>
  <si>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</si>
  <si>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</si>
  <si>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</si>
  <si>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</si>
  <si>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</si>
  <si>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</si>
  <si>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</si>
  <si>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</si>
  <si>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</si>
  <si>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</si>
  <si>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</si>
  <si>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</si>
  <si>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</si>
  <si>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</si>
  <si>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</si>
  <si>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</si>
  <si>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</si>
  <si>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</si>
  <si>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</si>
  <si>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</si>
  <si>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</si>
  <si>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</si>
  <si>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</si>
  <si>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</si>
  <si>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</si>
  <si>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</si>
  <si>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</si>
  <si>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</si>
  <si>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</si>
  <si>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</si>
  <si>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</si>
  <si>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</si>
  <si>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</si>
  <si>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</si>
  <si>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</si>
  <si>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</si>
  <si>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</si>
  <si>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</si>
  <si>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</si>
  <si>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</si>
  <si>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</si>
  <si>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</si>
  <si>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</si>
  <si>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</si>
  <si>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</si>
  <si>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</si>
  <si>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</si>
  <si>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</si>
  <si>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</si>
  <si>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</si>
  <si>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</si>
  <si>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</si>
  <si>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</si>
  <si>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</si>
  <si>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</si>
  <si>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</si>
  <si>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</si>
  <si>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</si>
  <si>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</si>
  <si>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</si>
  <si>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</si>
  <si>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</si>
  <si>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</si>
  <si>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</si>
  <si>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</si>
  <si>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</si>
  <si>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</si>
  <si>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</si>
  <si>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</si>
  <si>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</si>
  <si>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</si>
  <si>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</si>
  <si>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</si>
  <si>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</si>
  <si>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</si>
  <si>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</si>
  <si>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</si>
  <si>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</si>
  <si>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</si>
  <si>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</si>
  <si>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</si>
  <si>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</si>
  <si>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</si>
  <si>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</si>
  <si>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</si>
  <si>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</si>
  <si>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</si>
  <si>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</si>
  <si>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</si>
  <si>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</si>
  <si>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</si>
  <si>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</si>
  <si>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</si>
  <si>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</si>
  <si>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</si>
  <si>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</si>
  <si>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</si>
  <si>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</si>
  <si>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</si>
  <si>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</si>
  <si>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</si>
  <si>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</si>
  <si>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</si>
  <si>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</si>
  <si>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</si>
  <si>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</si>
  <si>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</si>
  <si>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</si>
  <si>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</si>
  <si>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</si>
  <si>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</si>
  <si>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</si>
  <si>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</si>
  <si>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</si>
  <si>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</si>
  <si>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</si>
  <si>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</si>
  <si>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</si>
  <si>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</si>
  <si>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</si>
  <si>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</si>
  <si>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</si>
  <si>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</si>
  <si>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</si>
  <si>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</si>
  <si>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</si>
  <si>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</si>
  <si>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</si>
  <si>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</si>
  <si>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</si>
  <si>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</si>
  <si>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</si>
  <si>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</si>
  <si>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</si>
  <si>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</si>
  <si>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</si>
  <si>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</si>
  <si>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</si>
  <si>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</si>
  <si>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</si>
  <si>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</si>
  <si>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</si>
  <si>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</si>
  <si>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</si>
  <si>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</si>
  <si>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</si>
  <si>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</si>
  <si>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</si>
  <si>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</si>
  <si>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</si>
  <si>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</si>
  <si>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</si>
  <si>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</si>
  <si>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</si>
  <si>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</si>
  <si>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</si>
  <si>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</si>
  <si>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</si>
  <si>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</si>
  <si>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</si>
  <si>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</si>
  <si>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</si>
  <si>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</si>
  <si>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</si>
  <si>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</si>
  <si>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</si>
  <si>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</si>
  <si>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</si>
  <si>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</si>
  <si>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</si>
  <si>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</si>
  <si>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</si>
  <si>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</si>
  <si>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</si>
  <si>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</si>
  <si>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</si>
  <si>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</si>
  <si>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</si>
  <si>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</si>
  <si>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</si>
  <si>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</si>
  <si>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</si>
  <si>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</si>
  <si>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</si>
  <si>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</si>
  <si>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</si>
  <si>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</si>
  <si>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</si>
  <si>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</si>
  <si>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</si>
  <si>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</si>
  <si>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</si>
  <si>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</si>
  <si>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</si>
  <si>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</si>
  <si>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</si>
  <si>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</si>
  <si>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</si>
  <si>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</si>
  <si>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</si>
  <si>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</si>
  <si>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</si>
  <si>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</si>
  <si>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</si>
  <si>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</si>
  <si>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</si>
  <si>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</si>
  <si>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</si>
  <si>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</si>
  <si>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</si>
  <si>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</si>
  <si>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</si>
  <si>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</si>
  <si>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</si>
  <si>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</si>
  <si>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</si>
  <si>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</si>
  <si>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</si>
  <si>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</si>
  <si>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</si>
  <si>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</si>
  <si>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</si>
  <si>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</si>
  <si>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</si>
  <si>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</si>
  <si>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</si>
  <si>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</si>
  <si>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</si>
  <si>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</si>
  <si>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</si>
  <si>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</si>
  <si>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</si>
  <si>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</si>
  <si>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</si>
  <si>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</si>
  <si>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</si>
  <si>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</si>
  <si>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</si>
  <si>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</si>
  <si>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</si>
  <si>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</si>
  <si>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</si>
  <si>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</si>
  <si>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</si>
  <si>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</si>
  <si>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</si>
  <si>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</si>
  <si>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</si>
  <si>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</si>
  <si>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</si>
  <si>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</si>
  <si>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</si>
  <si>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</si>
  <si>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</si>
  <si>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</si>
  <si>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</si>
  <si>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</si>
  <si>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</si>
  <si>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</si>
  <si>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</si>
  <si>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</si>
  <si>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</si>
  <si>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</si>
  <si>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</si>
  <si>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</si>
  <si>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</si>
  <si>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</si>
  <si>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</si>
  <si>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</si>
  <si>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</si>
  <si>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</si>
  <si>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</si>
  <si>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</si>
  <si>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</si>
  <si>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</si>
  <si>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</si>
  <si>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</si>
  <si>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</si>
  <si>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</si>
  <si>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</si>
  <si>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</si>
  <si>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</si>
  <si>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</si>
  <si>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</si>
  <si>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</si>
  <si>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</si>
  <si>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</si>
  <si>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</si>
  <si>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</si>
  <si>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</si>
  <si>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</si>
  <si>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</si>
  <si>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</si>
  <si>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</si>
  <si>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</si>
  <si>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</si>
  <si>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</si>
  <si>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</si>
  <si>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</si>
  <si>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</si>
  <si>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</si>
  <si>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</si>
  <si>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</si>
  <si>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</si>
  <si>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</si>
  <si>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</si>
  <si>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</si>
  <si>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</si>
  <si>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</si>
  <si>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</si>
  <si>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</si>
  <si>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</si>
  <si>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</si>
  <si>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</si>
  <si>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</si>
  <si>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</si>
  <si>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</si>
  <si>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</si>
  <si>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</si>
  <si>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</si>
  <si>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</si>
  <si>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</si>
  <si>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</si>
  <si>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</si>
  <si>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</si>
  <si>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</si>
  <si>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</si>
  <si>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</si>
  <si>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</si>
  <si>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</si>
  <si>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</si>
  <si>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</si>
  <si>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</si>
  <si>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</si>
  <si>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</si>
  <si>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</si>
  <si>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</si>
  <si>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</si>
  <si>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</si>
  <si>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</si>
  <si>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</si>
  <si>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</si>
  <si>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</si>
  <si>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</si>
  <si>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</si>
  <si>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</si>
  <si>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</si>
  <si>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</si>
  <si>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</si>
  <si>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</si>
  <si>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</si>
  <si>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</si>
  <si>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</si>
  <si>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</si>
  <si>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</si>
  <si>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</si>
  <si>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</si>
  <si>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</si>
  <si>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</si>
  <si>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</si>
  <si>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</si>
  <si>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</si>
  <si>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</si>
  <si>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</si>
  <si>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</si>
  <si>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</si>
  <si>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</si>
  <si>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</si>
  <si>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</si>
  <si>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</si>
  <si>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</si>
  <si>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</si>
  <si>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</si>
  <si>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</si>
  <si>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</si>
  <si>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</si>
  <si>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</si>
  <si>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</si>
  <si>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</si>
  <si>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</si>
  <si>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</si>
  <si>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</si>
  <si>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</si>
  <si>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</si>
  <si>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</si>
  <si>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</si>
  <si>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</si>
  <si>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</si>
  <si>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</si>
  <si>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</si>
  <si>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</si>
  <si>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</si>
  <si>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</si>
  <si>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</si>
  <si>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</si>
  <si>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</si>
  <si>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</si>
  <si>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</si>
  <si>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</si>
  <si>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</si>
  <si>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</si>
  <si>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</si>
  <si>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</si>
  <si>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</si>
  <si>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</si>
  <si>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</si>
  <si>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</si>
  <si>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</si>
  <si>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</si>
  <si>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</si>
  <si>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</si>
  <si>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</si>
  <si>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</si>
  <si>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</si>
  <si>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</si>
  <si>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</si>
  <si>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</si>
  <si>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</si>
  <si>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</si>
  <si>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</si>
  <si>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</si>
  <si>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</si>
  <si>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</si>
  <si>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</si>
  <si>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</si>
  <si>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</si>
  <si>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</si>
  <si>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</si>
  <si>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</si>
  <si>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</si>
  <si>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</si>
  <si>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</si>
  <si>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</si>
  <si>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</si>
  <si>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</si>
  <si>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</si>
  <si>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</si>
  <si>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</si>
  <si>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</si>
  <si>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</si>
  <si>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</si>
  <si>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</si>
  <si>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</si>
  <si>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</si>
  <si>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</si>
  <si>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</si>
  <si>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</si>
  <si>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</si>
  <si>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</si>
  <si>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</si>
  <si>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</si>
  <si>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</si>
  <si>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</si>
  <si>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</si>
  <si>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</si>
  <si>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</si>
  <si>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</si>
  <si>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</si>
  <si>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</si>
  <si>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</si>
  <si>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</si>
  <si>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</si>
  <si>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</si>
  <si>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</si>
  <si>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</si>
  <si>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</si>
  <si>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</si>
  <si>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</si>
  <si>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</si>
  <si>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</si>
  <si>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</si>
  <si>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</si>
  <si>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</si>
  <si>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</si>
  <si>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</si>
  <si>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</si>
  <si>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</si>
  <si>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</si>
  <si>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</si>
  <si>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</si>
  <si>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</si>
  <si>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</si>
  <si>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</si>
  <si>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</si>
  <si>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</si>
  <si>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</si>
  <si>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</si>
  <si>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</si>
  <si>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</si>
  <si>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</si>
  <si>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</si>
  <si>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</si>
  <si>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</si>
  <si>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</si>
  <si>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</si>
  <si>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</si>
  <si>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</si>
  <si>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</si>
  <si>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</si>
  <si>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</si>
  <si>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</si>
  <si>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</si>
  <si>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</si>
  <si>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</si>
  <si>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</si>
  <si>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</si>
  <si>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</si>
  <si>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</si>
  <si>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</si>
  <si>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</si>
  <si>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</si>
  <si>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</si>
  <si>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</si>
  <si>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</si>
  <si>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</si>
  <si>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</si>
  <si>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</si>
  <si>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</si>
  <si>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</si>
  <si>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</si>
  <si>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</si>
  <si>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</si>
  <si>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</si>
  <si>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</si>
  <si>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</si>
  <si>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</si>
  <si>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</si>
  <si>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</si>
  <si>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</si>
  <si>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</si>
  <si>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</si>
  <si>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</si>
  <si>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</si>
  <si>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</si>
  <si>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</si>
  <si>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</si>
  <si>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</si>
  <si>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</si>
  <si>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</si>
  <si>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</si>
  <si>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</si>
  <si>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</si>
  <si>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</si>
  <si>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</si>
  <si>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</si>
  <si>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</si>
  <si>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</si>
  <si>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</si>
  <si>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</si>
  <si>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</si>
  <si>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</si>
  <si>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</si>
  <si>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</si>
  <si>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</si>
  <si>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</si>
  <si>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</si>
  <si>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</si>
  <si>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</si>
  <si>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</si>
  <si>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</si>
  <si>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</si>
  <si>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</si>
  <si>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</si>
  <si>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</si>
  <si>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</si>
  <si>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</si>
  <si>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</si>
  <si>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</si>
  <si>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</si>
  <si>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</si>
  <si>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</si>
  <si>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</si>
  <si>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</si>
  <si>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</si>
  <si>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</si>
  <si>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</si>
  <si>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</si>
  <si>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</si>
  <si>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</si>
  <si>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</si>
  <si>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</si>
  <si>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</si>
  <si>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</si>
  <si>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</si>
  <si>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</si>
  <si>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</si>
  <si>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</si>
  <si>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</si>
  <si>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</si>
  <si>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</si>
  <si>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</si>
  <si>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</si>
  <si>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</si>
  <si>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</si>
  <si>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</si>
  <si>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</si>
  <si>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</si>
  <si>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</si>
  <si>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</si>
  <si>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</si>
  <si>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</si>
  <si>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</si>
  <si>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</si>
  <si>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</si>
  <si>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</si>
  <si>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</si>
  <si>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</si>
  <si>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</si>
  <si>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</si>
  <si>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</si>
  <si>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</si>
  <si>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</si>
  <si>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</si>
  <si>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</si>
  <si>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</si>
  <si>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</si>
  <si>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</si>
  <si>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</si>
  <si>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</si>
  <si>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</si>
  <si>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</si>
  <si>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</si>
  <si>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</si>
  <si>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</si>
  <si>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</si>
  <si>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</si>
  <si>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</si>
  <si>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</si>
  <si>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</si>
  <si>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</si>
  <si>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</si>
  <si>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</si>
  <si>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</si>
  <si>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</si>
  <si>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</si>
  <si>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</si>
  <si>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</si>
  <si>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</si>
  <si>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</si>
  <si>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</si>
  <si>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</si>
  <si>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</si>
  <si>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</si>
  <si>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</si>
  <si>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</si>
  <si>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</si>
  <si>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</si>
  <si>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</si>
  <si>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</si>
  <si>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</si>
  <si>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</si>
  <si>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</si>
  <si>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</si>
  <si>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</si>
  <si>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</si>
  <si>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</si>
  <si>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</si>
  <si>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</si>
  <si>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</si>
  <si>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</si>
  <si>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</si>
  <si>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</si>
  <si>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</si>
  <si>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</si>
  <si>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</si>
  <si>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</si>
  <si>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</si>
  <si>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</si>
  <si>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</si>
  <si>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</si>
  <si>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</si>
  <si>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</si>
  <si>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</si>
  <si>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</si>
  <si>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</si>
  <si>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</si>
  <si>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</si>
  <si>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</si>
  <si>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</si>
  <si>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</si>
  <si>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</si>
  <si>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</si>
  <si>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</si>
  <si>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</si>
  <si>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</si>
  <si>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</si>
  <si>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</si>
  <si>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</si>
  <si>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</si>
  <si>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</si>
  <si>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</si>
  <si>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</si>
  <si>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</si>
  <si>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</si>
  <si>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</si>
  <si>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</si>
  <si>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</si>
  <si>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</si>
  <si>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</si>
  <si>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</si>
  <si>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</si>
  <si>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</si>
  <si>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</si>
  <si>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</si>
  <si>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</si>
  <si>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</si>
  <si>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</si>
  <si>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</si>
  <si>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</si>
  <si>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</si>
  <si>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</si>
  <si>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</si>
  <si>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</si>
  <si>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</si>
  <si>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</si>
  <si>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</si>
  <si>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</si>
  <si>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</si>
  <si>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</si>
  <si>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</si>
  <si>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</si>
  <si>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</si>
  <si>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</si>
  <si>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</si>
  <si>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</si>
  <si>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</si>
  <si>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</si>
  <si>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</si>
  <si>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</si>
  <si>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</si>
  <si>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</si>
  <si>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</si>
  <si>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</si>
  <si>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</si>
  <si>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</si>
  <si>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</si>
  <si>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</si>
  <si>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</si>
  <si>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</si>
  <si>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</si>
  <si>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</si>
  <si>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</si>
  <si>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</si>
  <si>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</si>
  <si>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</si>
  <si>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</si>
  <si>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</si>
  <si>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</si>
  <si>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</si>
  <si>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</si>
  <si>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</si>
  <si>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</si>
  <si>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</si>
  <si>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</si>
  <si>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</si>
  <si>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</si>
  <si>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</si>
  <si>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</si>
  <si>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</si>
  <si>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</si>
  <si>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</si>
  <si>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</si>
  <si>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</si>
  <si>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</si>
  <si>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</si>
  <si>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</si>
  <si>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</si>
  <si>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</si>
  <si>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</si>
  <si>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</si>
  <si>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</si>
  <si>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</si>
  <si>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</si>
  <si>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</si>
  <si>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</si>
  <si>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</si>
  <si>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</si>
  <si>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</si>
  <si>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</si>
  <si>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</si>
  <si>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</si>
  <si>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</si>
  <si>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</si>
  <si>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</si>
  <si>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</si>
  <si>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</si>
  <si>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</si>
  <si>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</si>
  <si>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</si>
  <si>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</si>
  <si>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</si>
  <si>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</si>
  <si>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</si>
  <si>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</si>
  <si>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</si>
  <si>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</si>
  <si>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</si>
  <si>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</si>
  <si>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</si>
  <si>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</si>
  <si>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</si>
  <si>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</si>
  <si>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</si>
  <si>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</si>
  <si>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</si>
  <si>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</si>
  <si>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</si>
  <si>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</si>
  <si>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</si>
  <si>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</si>
  <si>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</si>
  <si>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</si>
  <si>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</si>
  <si>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</si>
  <si>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</si>
  <si>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</si>
  <si>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</si>
  <si>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</si>
  <si>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</si>
  <si>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</si>
  <si>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</si>
  <si>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</si>
  <si>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</si>
  <si>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</si>
  <si>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</si>
  <si>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</si>
  <si>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</si>
  <si>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</si>
  <si>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</si>
  <si>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</si>
  <si>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</si>
  <si>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</si>
  <si>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</si>
  <si>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</si>
  <si>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</si>
  <si>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</si>
  <si>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</si>
  <si>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</si>
  <si>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</si>
  <si>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</si>
  <si>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</si>
  <si>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</si>
  <si>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</si>
  <si>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</si>
  <si>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</si>
  <si>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</si>
  <si>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</si>
  <si>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</si>
  <si>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</si>
  <si>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</si>
  <si>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</si>
  <si>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</si>
  <si>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</si>
  <si>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</si>
  <si>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</si>
  <si>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</si>
  <si>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</si>
  <si>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</si>
  <si>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</si>
  <si>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</si>
  <si>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</si>
  <si>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</si>
  <si>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</si>
  <si>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</si>
  <si>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</si>
  <si>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</si>
  <si>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</si>
  <si>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</si>
  <si>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</si>
  <si>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</si>
  <si>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</si>
  <si>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</si>
  <si>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</si>
  <si>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</si>
  <si>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</si>
  <si>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</si>
  <si>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</si>
  <si>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</si>
  <si>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</si>
  <si>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</si>
  <si>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</si>
  <si>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</si>
  <si>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</si>
  <si>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</si>
  <si>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</si>
  <si>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</si>
  <si>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</si>
  <si>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</si>
  <si>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</si>
  <si>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</si>
  <si>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</si>
  <si>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</si>
  <si>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</si>
  <si>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</si>
  <si>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</si>
  <si>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</si>
  <si>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</si>
  <si>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</si>
  <si>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</si>
  <si>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</si>
  <si>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</si>
  <si>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</si>
  <si>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</si>
  <si>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</si>
  <si>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</si>
  <si>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</si>
  <si>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</si>
  <si>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</si>
  <si>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</si>
  <si>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</si>
  <si>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</si>
  <si>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</si>
  <si>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</si>
  <si>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</si>
  <si>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</si>
  <si>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</si>
  <si>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</si>
  <si>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</si>
  <si>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</si>
  <si>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</si>
  <si>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</si>
  <si>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</si>
  <si>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</si>
  <si>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</si>
  <si>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</si>
  <si>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</si>
  <si>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</si>
  <si>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</si>
  <si>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</si>
  <si>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</si>
  <si>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</si>
  <si>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</si>
  <si>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</si>
  <si>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</si>
  <si>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</si>
  <si>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</si>
  <si>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</si>
  <si>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</si>
  <si>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</si>
  <si>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</si>
  <si>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</si>
  <si>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</si>
  <si>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</si>
  <si>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</si>
  <si>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</si>
  <si>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</si>
  <si>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</si>
  <si>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</si>
  <si>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</si>
  <si>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</si>
  <si>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</si>
  <si>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</si>
  <si>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</si>
  <si>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</si>
  <si>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</si>
  <si>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</si>
  <si>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</si>
  <si>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</si>
  <si>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</si>
  <si>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</si>
  <si>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</si>
  <si>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</si>
  <si>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</si>
  <si>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</si>
  <si>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</si>
  <si>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</si>
  <si>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</si>
  <si>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</si>
  <si>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</si>
  <si>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</si>
  <si>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</si>
  <si>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</si>
  <si>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</si>
  <si>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</si>
  <si>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</si>
  <si>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</si>
  <si>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</si>
  <si>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</si>
  <si>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</si>
  <si>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</si>
  <si>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</si>
  <si>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</si>
  <si>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</si>
  <si>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</si>
  <si>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</si>
  <si>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</si>
  <si>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</si>
  <si>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</si>
  <si>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</si>
  <si>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</si>
  <si>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</si>
  <si>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</si>
  <si>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</si>
  <si>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</si>
  <si>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</si>
  <si>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</si>
  <si>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</si>
  <si>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</si>
  <si>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</si>
  <si>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</si>
  <si>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</si>
  <si>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</si>
  <si>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</si>
  <si>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</si>
  <si>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</si>
  <si>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</si>
  <si>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</si>
  <si>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</si>
  <si>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</si>
  <si>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</si>
  <si>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</si>
  <si>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</si>
  <si>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</si>
  <si>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</si>
  <si>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</si>
  <si>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</si>
  <si>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</si>
  <si>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</si>
  <si>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</si>
  <si>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</si>
  <si>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</si>
  <si>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</si>
  <si>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</si>
  <si>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</si>
  <si>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</si>
  <si>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</si>
  <si>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</si>
  <si>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</si>
  <si>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</si>
  <si>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</si>
  <si>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</si>
  <si>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</si>
  <si>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</si>
  <si>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</si>
  <si>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</si>
  <si>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</si>
  <si>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</si>
  <si>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</si>
  <si>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</si>
  <si>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</si>
  <si>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</si>
  <si>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</si>
  <si>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</si>
  <si>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</si>
  <si>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</si>
  <si>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</si>
  <si>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</si>
  <si>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</si>
  <si>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</si>
  <si>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</si>
  <si>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</si>
  <si>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</si>
  <si>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</si>
  <si>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</si>
  <si>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</si>
  <si>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</si>
  <si>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</si>
  <si>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</si>
  <si>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</si>
  <si>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</si>
  <si>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</si>
  <si>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</si>
  <si>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</si>
  <si>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</si>
  <si>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</si>
  <si>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</si>
  <si>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</si>
  <si>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</si>
  <si>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</si>
  <si>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</si>
  <si>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</si>
  <si>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</si>
  <si>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</si>
  <si>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</si>
  <si>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</si>
  <si>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</si>
  <si>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</si>
  <si>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</si>
  <si>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</si>
  <si>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</si>
  <si>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</si>
  <si>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</si>
  <si>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</si>
  <si>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</si>
  <si>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</si>
  <si>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</si>
  <si>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</si>
  <si>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</si>
  <si>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</si>
  <si>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</si>
  <si>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</si>
  <si>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</si>
  <si>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</si>
  <si>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</si>
  <si>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</si>
  <si>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</si>
  <si>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</si>
  <si>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</si>
  <si>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</si>
  <si>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</si>
  <si>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</si>
  <si>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</si>
  <si>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</si>
  <si>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</si>
  <si>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</si>
  <si>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</si>
  <si>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</si>
  <si>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</si>
  <si>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</si>
  <si>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</si>
  <si>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</si>
  <si>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</si>
  <si>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</si>
  <si>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</si>
  <si>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</si>
  <si>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</si>
  <si>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</si>
  <si>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</si>
  <si>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</si>
  <si>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</si>
  <si>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</si>
  <si>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</si>
  <si>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</si>
  <si>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</si>
  <si>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</si>
  <si>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</si>
  <si>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</si>
  <si>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</si>
  <si>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</si>
  <si>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</si>
  <si>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</si>
  <si>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</si>
  <si>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</si>
  <si>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</si>
  <si>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</si>
  <si>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</si>
  <si>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</si>
  <si>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</si>
  <si>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</si>
  <si>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</si>
  <si>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</si>
  <si>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</si>
  <si>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</si>
  <si>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</si>
  <si>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</si>
  <si>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</si>
  <si>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</si>
  <si>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</si>
  <si>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</si>
  <si>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</si>
  <si>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</si>
  <si>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</si>
  <si>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</si>
  <si>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</si>
  <si>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</si>
  <si>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</si>
  <si>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</si>
  <si>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</si>
  <si>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</si>
  <si>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</si>
  <si>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</si>
  <si>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</si>
  <si>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</si>
  <si>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</si>
  <si>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</si>
  <si>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</si>
  <si>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</si>
  <si>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</si>
  <si>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</si>
  <si>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</si>
  <si>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</si>
  <si>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</si>
  <si>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</si>
  <si>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</si>
  <si>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</si>
  <si>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</si>
  <si>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</si>
  <si>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</si>
  <si>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</si>
  <si>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</si>
  <si>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</si>
  <si>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</si>
  <si>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</si>
  <si>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</si>
  <si>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</si>
  <si>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</si>
  <si>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</si>
  <si>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</si>
  <si>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</si>
  <si>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</si>
  <si>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</si>
  <si>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</si>
  <si>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</si>
  <si>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</si>
  <si>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</si>
  <si>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</si>
  <si>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</si>
  <si>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</si>
  <si>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</si>
  <si>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</si>
  <si>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</si>
  <si>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</si>
  <si>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</si>
  <si>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</si>
  <si>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</si>
  <si>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</si>
  <si>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</si>
  <si>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</si>
  <si>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</si>
  <si>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</si>
  <si>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</si>
  <si>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</si>
  <si>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</si>
  <si>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</si>
  <si>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</si>
  <si>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</si>
  <si>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</si>
  <si>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</si>
  <si>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</si>
  <si>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</si>
  <si>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</si>
  <si>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</si>
  <si>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</si>
  <si>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</si>
  <si>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</si>
  <si>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</si>
  <si>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</si>
  <si>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</si>
  <si>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</si>
  <si>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</si>
  <si>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</si>
  <si>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</si>
  <si>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</si>
  <si>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</si>
  <si>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</si>
  <si>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</si>
  <si>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</si>
  <si>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</si>
  <si>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</si>
  <si>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</si>
  <si>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</si>
  <si>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</si>
  <si>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</si>
  <si>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</si>
  <si>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</si>
  <si>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</si>
  <si>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</si>
  <si>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</si>
  <si>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</si>
  <si>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</si>
  <si>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</si>
  <si>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</si>
  <si>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</si>
  <si>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</si>
  <si>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</si>
  <si>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</si>
  <si>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</si>
  <si>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</si>
  <si>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</si>
  <si>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</si>
  <si>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</si>
  <si>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</si>
  <si>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</si>
  <si>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</si>
  <si>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</si>
  <si>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</si>
  <si>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</si>
  <si>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</si>
  <si>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</si>
  <si>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</si>
  <si>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</si>
  <si>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</si>
  <si>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</si>
  <si>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</si>
  <si>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</si>
  <si>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</si>
  <si>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</si>
  <si>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</si>
  <si>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</si>
  <si>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</si>
  <si>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</si>
  <si>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</si>
  <si>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</si>
  <si>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</si>
  <si>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</si>
  <si>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</si>
  <si>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</si>
  <si>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</si>
  <si>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</si>
  <si>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</si>
  <si>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</si>
  <si>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</si>
  <si>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</si>
  <si>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</si>
  <si>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</si>
  <si>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</si>
  <si>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</si>
  <si>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</si>
  <si>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</si>
  <si>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</si>
  <si>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</si>
  <si>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</si>
  <si>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</si>
  <si>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</si>
  <si>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</si>
  <si>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</si>
  <si>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</si>
  <si>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</si>
  <si>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</si>
  <si>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</si>
  <si>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</si>
  <si>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</si>
  <si>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</si>
  <si>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</si>
  <si>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</si>
  <si>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</si>
  <si>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</si>
  <si>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</si>
  <si>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</si>
  <si>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</si>
  <si>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</si>
  <si>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</si>
  <si>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</si>
  <si>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</si>
  <si>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</si>
  <si>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</si>
  <si>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</si>
  <si>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</si>
  <si>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</si>
  <si>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</si>
  <si>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</si>
  <si>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</si>
  <si>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</si>
  <si>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</si>
  <si>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</si>
  <si>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</si>
  <si>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</si>
  <si>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</si>
  <si>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</si>
  <si>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</si>
  <si>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</si>
  <si>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</si>
  <si>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</si>
  <si>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</si>
  <si>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</si>
  <si>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</si>
  <si>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</si>
  <si>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</si>
  <si>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</si>
  <si>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</si>
  <si>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</si>
  <si>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</si>
  <si>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</si>
  <si>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</si>
  <si>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</si>
  <si>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</si>
  <si>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</si>
  <si>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</si>
  <si>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</si>
  <si>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</si>
  <si>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</si>
  <si>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</si>
  <si>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</si>
  <si>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</si>
  <si>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</si>
  <si>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</si>
  <si>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</si>
  <si>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</si>
  <si>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</si>
  <si>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</si>
  <si>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</si>
  <si>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</si>
  <si>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</si>
  <si>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</si>
  <si>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</si>
  <si>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</si>
  <si>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</si>
  <si>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</si>
  <si>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</si>
  <si>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</si>
  <si>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</si>
  <si>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</si>
  <si>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</si>
  <si>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</si>
  <si>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</si>
  <si>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</si>
  <si>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</si>
  <si>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</si>
  <si>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</si>
  <si>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</si>
  <si>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</si>
  <si>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</si>
  <si>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</si>
  <si>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</si>
  <si>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</si>
  <si>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</si>
  <si>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</si>
  <si>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</si>
  <si>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</si>
  <si>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</si>
  <si>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</si>
  <si>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</si>
  <si>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</si>
  <si>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</si>
  <si>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</si>
  <si>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</si>
  <si>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</si>
  <si>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</si>
  <si>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</si>
  <si>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</si>
  <si>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</si>
  <si>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</si>
  <si>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</si>
  <si>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</si>
  <si>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</si>
  <si>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</si>
  <si>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</si>
  <si>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</si>
  <si>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</si>
  <si>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</si>
  <si>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</si>
  <si>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</si>
  <si>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</si>
  <si>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</si>
  <si>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</si>
  <si>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</si>
  <si>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</si>
  <si>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</si>
  <si>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</si>
  <si>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</si>
  <si>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</si>
  <si>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</si>
  <si>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</si>
  <si>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</si>
  <si>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</si>
  <si>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</si>
  <si>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</si>
  <si>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</si>
  <si>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</si>
  <si>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</si>
  <si>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</si>
  <si>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</si>
  <si>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</si>
  <si>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</si>
  <si>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</si>
  <si>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</si>
  <si>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</si>
  <si>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</si>
  <si>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</si>
  <si>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</si>
  <si>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</si>
  <si>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</si>
  <si>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</si>
  <si>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</si>
  <si>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</si>
  <si>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</si>
  <si>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</si>
  <si>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</si>
  <si>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</si>
  <si>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</si>
  <si>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</si>
  <si>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</si>
  <si>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</si>
  <si>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</si>
  <si>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</si>
  <si>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</si>
  <si>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</si>
  <si>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</si>
  <si>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</si>
  <si>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</si>
  <si>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</si>
  <si>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</si>
  <si>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</si>
  <si>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</si>
  <si>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</si>
  <si>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</si>
  <si>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</si>
  <si>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</si>
  <si>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</si>
  <si>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</si>
  <si>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</si>
  <si>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</si>
  <si>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</si>
  <si>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</si>
  <si>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</si>
  <si>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</si>
  <si>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</si>
  <si>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</si>
  <si>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</si>
  <si>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</si>
  <si>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</si>
  <si>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</si>
  <si>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</si>
  <si>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</si>
  <si>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</si>
  <si>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</si>
  <si>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</si>
  <si>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</si>
  <si>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</si>
  <si>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</si>
  <si>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</si>
  <si>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</si>
  <si>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</si>
  <si>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</si>
  <si>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</si>
  <si>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</si>
  <si>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</si>
  <si>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</si>
  <si>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</si>
  <si>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</si>
  <si>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</si>
  <si>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</si>
  <si>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</si>
  <si>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</si>
  <si>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</si>
  <si>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</si>
  <si>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</si>
  <si>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</si>
  <si>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</si>
  <si>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</si>
  <si>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</si>
  <si>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</si>
  <si>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</si>
  <si>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</si>
  <si>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</si>
  <si>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</si>
  <si>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</si>
  <si>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</si>
  <si>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</si>
  <si>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</si>
  <si>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</si>
  <si>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</si>
  <si>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</si>
  <si>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</si>
  <si>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</si>
  <si>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</si>
  <si>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</si>
  <si>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</si>
  <si>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</si>
  <si>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</si>
  <si>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</si>
  <si>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</si>
  <si>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</si>
  <si>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</si>
  <si>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</si>
  <si>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</si>
  <si>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</si>
  <si>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</si>
  <si>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</si>
  <si>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</si>
  <si>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</si>
  <si>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</si>
  <si>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</si>
  <si>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</si>
  <si>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</si>
  <si>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</si>
  <si>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</si>
  <si>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</si>
  <si>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</si>
  <si>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</si>
  <si>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</si>
  <si>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</si>
  <si>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</si>
  <si>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</si>
  <si>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</si>
  <si>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</si>
  <si>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</si>
  <si>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</si>
  <si>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</si>
  <si>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</si>
  <si>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</si>
  <si>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</si>
  <si>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</si>
  <si>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</si>
  <si>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</si>
  <si>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</si>
  <si>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</si>
  <si>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</si>
  <si>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</si>
  <si>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</si>
  <si>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</si>
  <si>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</si>
  <si>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</si>
  <si>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</si>
  <si>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</si>
  <si>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</si>
  <si>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</si>
  <si>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</si>
  <si>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</si>
  <si>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</si>
  <si>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</si>
  <si>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</si>
  <si>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</si>
  <si>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</si>
  <si>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</si>
  <si>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</si>
  <si>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</si>
  <si>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</si>
  <si>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</si>
  <si>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</si>
  <si>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</si>
  <si>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</si>
  <si>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</si>
  <si>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</si>
  <si>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</si>
  <si>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</si>
  <si>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</si>
  <si>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</si>
  <si>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</si>
  <si>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</si>
  <si>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</si>
  <si>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</si>
  <si>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</si>
  <si>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</si>
  <si>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</si>
  <si>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</si>
  <si>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</si>
  <si>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</si>
  <si>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</si>
  <si>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</si>
  <si>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</si>
  <si>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</si>
  <si>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</si>
  <si>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</si>
  <si>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</si>
  <si>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</si>
  <si>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</si>
  <si>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</si>
  <si>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</si>
  <si>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</si>
  <si>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</si>
  <si>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</si>
  <si>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</si>
  <si>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</si>
  <si>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</si>
  <si>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</si>
  <si>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</si>
  <si>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</si>
  <si>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</si>
  <si>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</si>
  <si>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</si>
  <si>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</si>
  <si>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</si>
  <si>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</si>
  <si>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</si>
  <si>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</si>
  <si>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</si>
  <si>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</si>
  <si>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</si>
  <si>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</si>
  <si>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</si>
  <si>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</si>
  <si>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</si>
  <si>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</si>
  <si>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</si>
  <si>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</si>
  <si>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</si>
  <si>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</si>
  <si>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</si>
  <si>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</si>
  <si>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</si>
  <si>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</si>
  <si>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</si>
  <si>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</si>
  <si>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</si>
  <si>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</si>
  <si>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</si>
  <si>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</si>
  <si>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</si>
  <si>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</si>
  <si>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</si>
  <si>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</si>
  <si>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</si>
  <si>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</si>
  <si>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</si>
  <si>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</si>
  <si>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</si>
  <si>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</si>
  <si>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</si>
  <si>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</si>
  <si>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</si>
  <si>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</si>
  <si>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</si>
  <si>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</si>
  <si>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</si>
  <si>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</si>
  <si>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</si>
  <si>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</si>
  <si>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</si>
  <si>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</si>
  <si>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</si>
  <si>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</si>
  <si>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</si>
  <si>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</si>
  <si>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</si>
  <si>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</si>
  <si>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</si>
  <si>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</si>
  <si>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</si>
  <si>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</si>
  <si>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</si>
  <si>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</si>
  <si>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</si>
  <si>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</si>
  <si>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</si>
  <si>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</si>
  <si>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</si>
  <si>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</si>
  <si>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</si>
  <si>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</si>
  <si>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</si>
  <si>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</si>
  <si>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</si>
  <si>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</si>
  <si>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</si>
  <si>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</si>
  <si>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</si>
  <si>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</si>
  <si>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</si>
  <si>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</si>
  <si>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</si>
  <si>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</si>
  <si>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</si>
  <si>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</si>
  <si>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</si>
  <si>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</si>
  <si>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</si>
  <si>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</si>
  <si>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</si>
  <si>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</si>
  <si>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</si>
  <si>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</si>
  <si>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</si>
  <si>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</si>
  <si>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</si>
  <si>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</si>
  <si>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</si>
  <si>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</si>
  <si>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</si>
  <si>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</si>
  <si>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</si>
  <si>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</si>
  <si>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</si>
  <si>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</si>
  <si>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</si>
  <si>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</si>
  <si>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</si>
  <si>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</si>
  <si>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</si>
  <si>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</si>
  <si>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</si>
  <si>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</si>
  <si>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</si>
  <si>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</si>
  <si>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</si>
  <si>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</si>
  <si>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</si>
  <si>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</si>
  <si>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</si>
  <si>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</si>
  <si>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</si>
  <si>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</si>
  <si>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</si>
  <si>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</si>
  <si>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</si>
  <si>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</si>
  <si>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</si>
  <si>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</si>
  <si>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</si>
  <si>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</si>
  <si>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</si>
  <si>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</si>
  <si>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</si>
  <si>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</si>
  <si>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</si>
  <si>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</si>
  <si>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</si>
  <si>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</si>
  <si>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</si>
  <si>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</si>
  <si>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</si>
  <si>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</si>
  <si>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</si>
  <si>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</si>
  <si>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</si>
  <si>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</si>
  <si>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</si>
  <si>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</si>
  <si>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</si>
  <si>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</si>
  <si>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</si>
  <si>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</si>
  <si>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</si>
  <si>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</si>
  <si>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</si>
  <si>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</si>
  <si>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</si>
  <si>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</si>
  <si>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</si>
  <si>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</si>
  <si>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</si>
  <si>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</si>
  <si>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</si>
  <si>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</si>
  <si>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</si>
  <si>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</si>
  <si>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</si>
  <si>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</si>
  <si>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</si>
  <si>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</si>
  <si>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</si>
  <si>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</si>
  <si>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</si>
  <si>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</si>
  <si>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</si>
  <si>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</si>
  <si>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</si>
  <si>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</si>
  <si>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</si>
  <si>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</si>
  <si>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</si>
  <si>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</si>
  <si>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</si>
  <si>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</si>
  <si>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</si>
  <si>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</si>
  <si>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</si>
  <si>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</si>
  <si>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</si>
  <si>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</si>
  <si>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</si>
  <si>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</si>
  <si>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</si>
  <si>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</si>
  <si>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</si>
  <si>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</si>
  <si>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</si>
  <si>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</si>
  <si>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</si>
  <si>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</si>
  <si>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</si>
  <si>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</si>
  <si>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</si>
  <si>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</si>
  <si>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</si>
  <si>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</si>
  <si>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</si>
  <si>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</si>
  <si>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</si>
  <si>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</si>
  <si>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</si>
  <si>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</si>
  <si>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</si>
  <si>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</si>
  <si>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</si>
  <si>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</si>
  <si>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</si>
  <si>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</si>
  <si>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</si>
  <si>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</si>
  <si>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</si>
  <si>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</si>
  <si>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</si>
  <si>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</si>
  <si>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</si>
  <si>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</si>
  <si>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</si>
  <si>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</si>
  <si>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</si>
  <si>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</si>
  <si>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</si>
  <si>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</si>
  <si>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</si>
  <si>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</si>
  <si>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</si>
  <si>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</si>
  <si>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</si>
  <si>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</si>
  <si>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</si>
  <si>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</si>
  <si>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</si>
  <si>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</si>
  <si>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</si>
  <si>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</si>
  <si>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</si>
  <si>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</si>
  <si>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</si>
  <si>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</si>
  <si>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</si>
  <si>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</si>
  <si>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</si>
  <si>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</si>
  <si>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</si>
  <si>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</si>
  <si>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</si>
  <si>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</si>
  <si>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</si>
  <si>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</si>
  <si>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</si>
  <si>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</si>
  <si>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</si>
  <si>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</si>
  <si>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</si>
  <si>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</si>
  <si>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</si>
  <si>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</si>
  <si>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</si>
  <si>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</si>
  <si>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</si>
  <si>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</si>
  <si>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</si>
  <si>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</si>
  <si>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</si>
  <si>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</si>
  <si>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</si>
  <si>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</si>
  <si>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</si>
  <si>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</si>
  <si>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</si>
  <si>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</si>
  <si>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</si>
  <si>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</si>
  <si>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</si>
  <si>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</si>
  <si>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</si>
  <si>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</si>
  <si>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</si>
  <si>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</si>
  <si>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</si>
  <si>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</si>
  <si>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</si>
  <si>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</si>
  <si>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</si>
  <si>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</si>
  <si>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</si>
  <si>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</si>
  <si>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</si>
  <si>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</si>
  <si>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</si>
  <si>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</si>
  <si>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</si>
  <si>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</si>
  <si>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</si>
  <si>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</si>
  <si>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</si>
  <si>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</si>
  <si>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</si>
  <si>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</si>
  <si>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</si>
  <si>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</si>
  <si>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</si>
  <si>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</si>
  <si>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</si>
  <si>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</si>
  <si>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</si>
  <si>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</si>
  <si>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</si>
  <si>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</si>
  <si>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</si>
  <si>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</si>
  <si>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</si>
  <si>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</si>
  <si>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</si>
  <si>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</si>
  <si>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</si>
  <si>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</si>
  <si>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</si>
  <si>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</si>
  <si>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</si>
  <si>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</si>
  <si>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</si>
  <si>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</si>
  <si>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</si>
  <si>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</si>
  <si>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</si>
  <si>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</si>
  <si>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</si>
  <si>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</si>
  <si>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</si>
  <si>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</si>
  <si>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</si>
  <si>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</si>
  <si>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</si>
  <si>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</si>
  <si>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</si>
  <si>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</si>
  <si>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</si>
  <si>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</si>
  <si>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</si>
  <si>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</si>
  <si>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</si>
  <si>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</si>
  <si>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</si>
  <si>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</si>
  <si>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</si>
  <si>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</si>
  <si>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</si>
  <si>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</si>
  <si>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</si>
  <si>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</si>
  <si>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</si>
  <si>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</si>
  <si>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</si>
  <si>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</si>
  <si>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</si>
  <si>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</si>
  <si>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</si>
  <si>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</si>
  <si>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</si>
  <si>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</si>
  <si>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</si>
  <si>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</si>
  <si>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</si>
  <si>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</si>
  <si>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</si>
  <si>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</si>
  <si>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</si>
  <si>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</si>
  <si>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</si>
  <si>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</si>
  <si>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</si>
  <si>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</si>
  <si>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</si>
  <si>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</si>
  <si>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</si>
  <si>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</si>
  <si>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</si>
  <si>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</si>
  <si>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</si>
  <si>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</si>
  <si>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</si>
  <si>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</si>
  <si>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</si>
  <si>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</si>
  <si>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</si>
  <si>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</si>
  <si>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</si>
  <si>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</si>
  <si>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</si>
  <si>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</si>
  <si>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</si>
  <si>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</si>
  <si>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</si>
  <si>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</si>
  <si>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</si>
  <si>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</si>
  <si>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</si>
  <si>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</si>
  <si>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</si>
  <si>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</si>
  <si>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</si>
  <si>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</si>
  <si>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</si>
  <si>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</si>
  <si>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</si>
  <si>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</si>
  <si>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</si>
  <si>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</si>
  <si>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</si>
  <si>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</si>
  <si>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</si>
  <si>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</si>
  <si>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</si>
  <si>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</si>
  <si>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</si>
  <si>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</si>
  <si>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</si>
  <si>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</si>
  <si>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</si>
  <si>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</si>
  <si>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</si>
  <si>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</si>
  <si>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</si>
  <si>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</si>
  <si>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</si>
  <si>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</si>
  <si>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</si>
  <si>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</si>
  <si>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</si>
  <si>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</si>
  <si>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</si>
  <si>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</si>
  <si>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</si>
  <si>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</si>
  <si>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</si>
  <si>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</si>
  <si>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</si>
  <si>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</si>
  <si>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</si>
  <si>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</si>
  <si>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</si>
  <si>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</si>
  <si>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</si>
  <si>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</si>
  <si>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</si>
  <si>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</si>
  <si>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</si>
  <si>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</si>
  <si>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</si>
  <si>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</si>
  <si>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</si>
  <si>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</si>
  <si>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</si>
  <si>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</si>
  <si>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</si>
  <si>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</si>
  <si>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</si>
  <si>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</si>
  <si>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</si>
  <si>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</si>
  <si>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</si>
  <si>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</si>
  <si>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</si>
  <si>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</si>
  <si>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</si>
  <si>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</si>
  <si>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</si>
  <si>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</si>
  <si>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</si>
  <si>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</si>
  <si>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</si>
  <si>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</si>
  <si>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</si>
  <si>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</si>
  <si>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</si>
  <si>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</si>
  <si>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</si>
  <si>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</si>
  <si>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</si>
  <si>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</si>
  <si>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</si>
  <si>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</si>
  <si>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</si>
  <si>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</si>
  <si>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</si>
  <si>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</si>
  <si>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</si>
  <si>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</si>
  <si>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</si>
  <si>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</si>
  <si>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</si>
  <si>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</si>
  <si>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</si>
  <si>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</si>
  <si>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</si>
  <si>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</si>
  <si>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</si>
  <si>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</si>
  <si>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</si>
  <si>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</si>
  <si>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</si>
  <si>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</si>
  <si>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</si>
  <si>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</si>
  <si>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</si>
  <si>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</si>
  <si>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</si>
  <si>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</si>
  <si>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</si>
  <si>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</si>
  <si>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</si>
  <si>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</si>
  <si>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</si>
  <si>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</si>
  <si>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</si>
  <si>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</si>
  <si>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</si>
  <si>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</si>
  <si>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</si>
  <si>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</si>
  <si>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</si>
  <si>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</si>
  <si>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</si>
  <si>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</si>
  <si>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</si>
  <si>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</si>
  <si>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</si>
  <si>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</si>
  <si>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</si>
  <si>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</si>
  <si>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</si>
  <si>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</si>
  <si>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</si>
  <si>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</si>
  <si>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</si>
  <si>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</si>
  <si>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</si>
  <si>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</si>
  <si>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</si>
  <si>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</si>
  <si>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</si>
  <si>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</si>
  <si>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</si>
  <si>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</si>
  <si>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</si>
  <si>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</si>
  <si>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</si>
  <si>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</si>
  <si>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</si>
  <si>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</si>
  <si>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</si>
  <si>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</si>
  <si>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</si>
  <si>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</si>
  <si>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</si>
  <si>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</si>
  <si>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</si>
  <si>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</si>
  <si>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</si>
  <si>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</si>
  <si>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</si>
  <si>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</si>
  <si>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</si>
  <si>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</si>
  <si>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</si>
  <si>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</si>
  <si>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</si>
  <si>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</si>
  <si>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</si>
  <si>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</si>
  <si>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</si>
  <si>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</si>
  <si>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</si>
  <si>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</si>
  <si>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</si>
  <si>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</si>
  <si>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</si>
  <si>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</si>
  <si>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</si>
  <si>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</si>
  <si>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</si>
  <si>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</si>
  <si>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</si>
  <si>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</si>
  <si>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</si>
  <si>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</si>
  <si>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</si>
  <si>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</si>
  <si>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</si>
  <si>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</si>
  <si>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</si>
  <si>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</si>
  <si>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</si>
  <si>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</si>
  <si>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</si>
  <si>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</si>
  <si>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</si>
  <si>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</si>
  <si>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</si>
  <si>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</si>
  <si>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</si>
  <si>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</si>
  <si>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</si>
  <si>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</si>
  <si>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</si>
  <si>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</si>
  <si>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</si>
  <si>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</si>
  <si>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</si>
  <si>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</si>
  <si>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</si>
  <si>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</si>
  <si>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</si>
  <si>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</si>
  <si>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</si>
  <si>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</si>
  <si>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</si>
  <si>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</si>
  <si>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</si>
  <si>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</si>
  <si>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</si>
  <si>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</si>
  <si>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</si>
  <si>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</si>
  <si>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</si>
  <si>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</si>
  <si>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</si>
  <si>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</si>
  <si>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</si>
  <si>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</si>
  <si>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</si>
  <si>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</si>
  <si>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</si>
  <si>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</si>
  <si>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</si>
  <si>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</si>
  <si>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</si>
  <si>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</si>
  <si>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</si>
  <si>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</si>
  <si>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</si>
  <si>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</si>
  <si>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</si>
  <si>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</si>
  <si>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</si>
  <si>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</si>
  <si>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</si>
  <si>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</si>
  <si>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</si>
  <si>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</si>
  <si>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</si>
  <si>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</si>
  <si>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</si>
  <si>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</si>
  <si>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</si>
  <si>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</si>
  <si>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</si>
  <si>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</si>
  <si>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</si>
  <si>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</si>
  <si>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</si>
  <si>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</si>
  <si>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</si>
  <si>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</si>
  <si>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</si>
  <si>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</si>
  <si>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</si>
  <si>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</si>
  <si>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</si>
  <si>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</si>
  <si>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</si>
  <si>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</si>
  <si>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</si>
  <si>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</si>
  <si>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</si>
  <si>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</si>
  <si>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</si>
  <si>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</si>
  <si>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</si>
  <si>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</si>
  <si>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</si>
  <si>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</si>
  <si>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</si>
  <si>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</si>
  <si>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</si>
  <si>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</si>
  <si>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</si>
  <si>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</si>
  <si>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</si>
  <si>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</si>
  <si>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</si>
  <si>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</si>
  <si>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</si>
  <si>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</si>
  <si>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</si>
  <si>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</si>
  <si>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</si>
  <si>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</si>
  <si>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</si>
  <si>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</si>
  <si>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</si>
  <si>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</si>
  <si>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</si>
  <si>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</si>
  <si>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</si>
  <si>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</si>
  <si>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</si>
  <si>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</si>
  <si>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</si>
  <si>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</si>
  <si>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</si>
  <si>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</si>
  <si>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</si>
  <si>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</si>
  <si>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</si>
  <si>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</si>
  <si>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</si>
  <si>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</si>
  <si>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</si>
  <si>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</si>
  <si>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</si>
  <si>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</si>
  <si>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</si>
  <si>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</si>
  <si>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</si>
  <si>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</si>
  <si>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</si>
  <si>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</si>
  <si>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</si>
  <si>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</si>
  <si>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</si>
  <si>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</si>
  <si>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</si>
  <si>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</si>
  <si>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</si>
  <si>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</si>
  <si>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</si>
  <si>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</si>
  <si>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</si>
  <si>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</si>
  <si>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</si>
  <si>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</si>
  <si>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</si>
  <si>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</si>
  <si>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</si>
  <si>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</si>
  <si>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</si>
  <si>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</si>
  <si>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</si>
  <si>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</si>
  <si>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</si>
  <si>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</si>
  <si>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</si>
  <si>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</si>
  <si>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</si>
  <si>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</si>
  <si>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</si>
  <si>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</si>
  <si>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</si>
  <si>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</si>
  <si>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</si>
  <si>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</si>
  <si>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</si>
  <si>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</si>
  <si>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</si>
  <si>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</si>
  <si>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</si>
  <si>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</si>
  <si>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</si>
  <si>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</si>
  <si>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</si>
  <si>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</si>
  <si>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</si>
  <si>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</si>
  <si>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</si>
  <si>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</si>
  <si>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</si>
  <si>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</si>
  <si>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</si>
  <si>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</si>
  <si>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</si>
  <si>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</si>
  <si>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</si>
  <si>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</si>
  <si>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</si>
  <si>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</si>
  <si>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</si>
  <si>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</si>
  <si>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</si>
  <si>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</si>
  <si>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</si>
  <si>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</si>
  <si>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</si>
  <si>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</si>
  <si>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</si>
  <si>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</si>
  <si>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</si>
  <si>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</si>
  <si>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</si>
  <si>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</si>
  <si>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</si>
  <si>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</si>
  <si>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</si>
  <si>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</si>
  <si>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</si>
  <si>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</si>
  <si>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</si>
  <si>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</si>
  <si>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</si>
  <si>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</si>
  <si>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</si>
  <si>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</si>
  <si>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</si>
  <si>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</si>
  <si>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</si>
  <si>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</si>
  <si>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</si>
  <si>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</si>
  <si>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</si>
  <si>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</si>
  <si>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</si>
  <si>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</si>
  <si>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</si>
  <si>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</si>
  <si>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</si>
  <si>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</si>
  <si>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</si>
  <si>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</si>
  <si>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</si>
  <si>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</si>
  <si>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</si>
  <si>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</si>
  <si>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</si>
  <si>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</si>
  <si>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</si>
  <si>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</si>
  <si>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</si>
  <si>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</si>
  <si>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</si>
  <si>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</si>
  <si>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</si>
  <si>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</si>
  <si>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</si>
  <si>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</si>
  <si>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</si>
  <si>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</si>
  <si>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</si>
  <si>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</si>
  <si>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</si>
  <si>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</si>
  <si>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</si>
  <si>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</si>
  <si>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</si>
  <si>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</si>
  <si>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</si>
  <si>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</si>
  <si>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</si>
  <si>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</si>
  <si>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</si>
  <si>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</si>
  <si>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</si>
  <si>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</si>
  <si>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</si>
  <si>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</si>
  <si>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</si>
  <si>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</si>
  <si>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</si>
  <si>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</si>
  <si>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</si>
  <si>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</si>
  <si>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</si>
  <si>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</si>
  <si>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</si>
  <si>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</si>
  <si>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</si>
  <si>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</si>
  <si>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</si>
  <si>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</si>
  <si>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</si>
  <si>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</si>
  <si>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</si>
  <si>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</si>
  <si>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</si>
  <si>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</si>
  <si>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</si>
  <si>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</si>
  <si>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</si>
  <si>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</si>
  <si>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</si>
  <si>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</si>
  <si>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</si>
  <si>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</si>
  <si>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</si>
  <si>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</si>
  <si>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</si>
  <si>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</si>
  <si>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</si>
  <si>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</si>
  <si>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</si>
  <si>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</si>
  <si>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</si>
  <si>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</si>
  <si>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</si>
  <si>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</si>
  <si>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</si>
  <si>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</si>
  <si>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</si>
  <si>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</si>
  <si>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</si>
  <si>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</si>
  <si>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</si>
  <si>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</si>
  <si>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</si>
  <si>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</si>
  <si>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</si>
  <si>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</si>
  <si>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</si>
  <si>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</si>
  <si>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</si>
  <si>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</si>
  <si>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</si>
  <si>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</si>
  <si>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</si>
  <si>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</si>
  <si>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</si>
  <si>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</si>
  <si>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</si>
  <si>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</si>
  <si>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</si>
  <si>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</si>
  <si>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</si>
  <si>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</si>
  <si>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</si>
  <si>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</si>
  <si>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</si>
  <si>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</si>
  <si>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</si>
  <si>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</si>
  <si>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</si>
  <si>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</si>
  <si>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</si>
  <si>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</si>
  <si>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</si>
  <si>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</si>
  <si>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</si>
  <si>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</si>
  <si>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</si>
  <si>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</si>
  <si>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</si>
  <si>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</si>
  <si>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</si>
  <si>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</si>
  <si>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</si>
  <si>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</si>
  <si>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</si>
  <si>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</si>
  <si>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</si>
  <si>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</si>
  <si>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</si>
  <si>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</si>
  <si>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</si>
  <si>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</si>
  <si>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</si>
  <si>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</si>
  <si>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</si>
  <si>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</si>
  <si>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</si>
  <si>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</si>
  <si>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</si>
  <si>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</si>
  <si>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</si>
  <si>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</si>
  <si>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</si>
  <si>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</si>
  <si>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</si>
  <si>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</si>
  <si>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</si>
  <si>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</si>
  <si>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</si>
  <si>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</si>
  <si>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</si>
  <si>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</si>
  <si>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</si>
  <si>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</si>
  <si>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</si>
  <si>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</si>
  <si>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</si>
  <si>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</si>
  <si>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</si>
  <si>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</si>
  <si>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</si>
  <si>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</si>
  <si>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</si>
  <si>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</si>
  <si>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</si>
  <si>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</si>
  <si>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</si>
  <si>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</si>
  <si>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</si>
  <si>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</si>
  <si>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</si>
  <si>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</si>
  <si>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</si>
  <si>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</si>
  <si>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</si>
  <si>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</si>
  <si>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</si>
  <si>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</si>
  <si>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</si>
  <si>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</si>
  <si>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</si>
  <si>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</si>
  <si>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</si>
  <si>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</si>
  <si>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</si>
  <si>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</si>
  <si>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</si>
  <si>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</si>
  <si>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</si>
  <si>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</si>
  <si>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</si>
  <si>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</si>
  <si>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</si>
  <si>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</si>
  <si>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</si>
  <si>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</si>
  <si>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</si>
  <si>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</si>
  <si>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</si>
  <si>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</si>
  <si>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</si>
  <si>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</si>
  <si>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</si>
  <si>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</si>
  <si>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</si>
  <si>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</si>
  <si>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</si>
  <si>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</si>
  <si>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</si>
  <si>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</si>
  <si>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</si>
  <si>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</si>
  <si>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</si>
  <si>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</si>
  <si>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</si>
  <si>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</si>
  <si>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</si>
  <si>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</si>
  <si>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</si>
  <si>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</si>
  <si>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</si>
  <si>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</si>
  <si>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</si>
  <si>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</si>
  <si>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</si>
  <si>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</si>
  <si>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</si>
  <si>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</si>
  <si>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</si>
  <si>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</si>
  <si>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</si>
  <si>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</si>
  <si>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</si>
  <si>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</si>
  <si>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</si>
  <si>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</si>
  <si>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</si>
  <si>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</si>
  <si>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</si>
  <si>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</si>
  <si>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</si>
  <si>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</si>
  <si>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</si>
  <si>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</si>
  <si>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</si>
  <si>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</si>
  <si>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</si>
  <si>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</si>
  <si>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</si>
  <si>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</si>
  <si>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</si>
  <si>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</si>
  <si>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</si>
  <si>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</si>
  <si>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</si>
  <si>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</si>
  <si>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</si>
  <si>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</si>
  <si>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</si>
  <si>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</si>
  <si>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</si>
  <si>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</si>
  <si>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</si>
  <si>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</si>
  <si>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</si>
  <si>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</si>
  <si>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</si>
  <si>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</si>
  <si>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</si>
  <si>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</si>
  <si>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</si>
  <si>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</si>
  <si>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</si>
  <si>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</si>
  <si>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</si>
  <si>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</si>
  <si>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</si>
  <si>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</si>
  <si>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</si>
  <si>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</si>
  <si>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</si>
  <si>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</si>
  <si>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</si>
  <si>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</si>
  <si>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</si>
  <si>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</si>
  <si>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</si>
  <si>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</si>
  <si>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</si>
  <si>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</si>
  <si>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</si>
  <si>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</si>
  <si>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</si>
  <si>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</si>
  <si>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</si>
  <si>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</si>
  <si>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</si>
  <si>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</si>
  <si>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</si>
  <si>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</si>
  <si>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</si>
  <si>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</si>
  <si>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</si>
  <si>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</si>
  <si>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</si>
  <si>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</si>
  <si>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</si>
  <si>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</si>
  <si>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</si>
  <si>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</si>
  <si>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</si>
  <si>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</si>
  <si>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</si>
  <si>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</si>
  <si>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</si>
  <si>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</si>
  <si>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</si>
  <si>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</si>
  <si>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</si>
  <si>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</si>
  <si>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</si>
  <si>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</si>
  <si>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</si>
  <si>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</si>
  <si>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</si>
  <si>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</si>
  <si>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</si>
  <si>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</si>
  <si>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</si>
  <si>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</si>
  <si>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</si>
  <si>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</si>
  <si>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</si>
  <si>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</si>
  <si>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</si>
  <si>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</si>
  <si>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</si>
  <si>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</si>
  <si>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</si>
  <si>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</si>
  <si>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</si>
  <si>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</si>
  <si>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</si>
  <si>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</si>
  <si>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</si>
  <si>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</si>
  <si>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</si>
  <si>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</si>
  <si>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</si>
  <si>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</si>
  <si>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</si>
  <si>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</si>
  <si>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</si>
  <si>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</si>
  <si>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</si>
  <si>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</si>
  <si>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</si>
  <si>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</si>
  <si>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</si>
  <si>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</si>
  <si>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</si>
  <si>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</si>
  <si>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</si>
  <si>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</si>
  <si>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</si>
  <si>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</si>
  <si>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</si>
  <si>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</si>
  <si>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</si>
  <si>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</si>
  <si>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</si>
  <si>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</si>
  <si>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</si>
  <si>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</si>
  <si>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</si>
  <si>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</si>
  <si>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</si>
  <si>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</si>
  <si>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</si>
  <si>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</si>
  <si>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</si>
  <si>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</si>
  <si>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</si>
  <si>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</si>
  <si>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</si>
  <si>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</si>
  <si>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</si>
  <si>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</si>
  <si>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</si>
  <si>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</si>
  <si>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</si>
  <si>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</si>
  <si>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</si>
  <si>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</si>
  <si>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</si>
  <si>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</si>
  <si>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</si>
  <si>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</si>
  <si>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</si>
  <si>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</si>
  <si>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</si>
  <si>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</si>
  <si>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</si>
  <si>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</si>
  <si>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</si>
  <si>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</si>
  <si>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</si>
  <si>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</si>
  <si>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</si>
  <si>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</si>
  <si>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</si>
  <si>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</si>
  <si>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</si>
  <si>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</si>
  <si>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</si>
  <si>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</si>
  <si>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</si>
  <si>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</si>
  <si>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</si>
  <si>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</si>
  <si>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</si>
  <si>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</si>
  <si>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</si>
  <si>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</si>
  <si>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</si>
  <si>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</si>
  <si>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</si>
  <si>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</si>
  <si>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</si>
  <si>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</si>
  <si>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</si>
  <si>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</si>
  <si>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</si>
  <si>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</si>
  <si>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</si>
  <si>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</si>
  <si>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</si>
  <si>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</si>
  <si>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</si>
  <si>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</si>
  <si>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</si>
  <si>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</si>
  <si>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</si>
  <si>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</si>
  <si>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</si>
  <si>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</si>
  <si>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</si>
  <si>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</si>
  <si>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</si>
  <si>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</si>
  <si>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</si>
  <si>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</si>
  <si>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</si>
  <si>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</si>
  <si>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</si>
  <si>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</si>
  <si>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</si>
  <si>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</si>
  <si>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</si>
  <si>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</si>
  <si>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</si>
  <si>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</si>
  <si>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</si>
  <si>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</si>
  <si>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</si>
  <si>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</si>
  <si>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</si>
  <si>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</si>
  <si>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</si>
  <si>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</si>
  <si>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</si>
  <si>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</si>
  <si>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</si>
  <si>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</si>
  <si>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</si>
  <si>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</si>
  <si>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</si>
  <si>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</si>
  <si>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</si>
  <si>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</si>
  <si>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</si>
  <si>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</si>
  <si>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</si>
  <si>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</si>
  <si>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</si>
  <si>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</si>
  <si>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</si>
  <si>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</si>
  <si>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</si>
  <si>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</si>
  <si>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</si>
  <si>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</si>
  <si>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</si>
  <si>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</si>
  <si>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</si>
  <si>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</si>
  <si>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</si>
  <si>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</si>
  <si>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</si>
  <si>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</si>
  <si>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</si>
  <si>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</si>
  <si>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</si>
  <si>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</si>
  <si>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</si>
  <si>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</si>
  <si>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</si>
  <si>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</si>
  <si>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</si>
  <si>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</si>
  <si>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</si>
  <si>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</si>
  <si>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</si>
  <si>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</si>
  <si>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</si>
  <si>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</si>
  <si>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</si>
  <si>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</si>
  <si>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</si>
  <si>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</si>
  <si>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</si>
  <si>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</si>
  <si>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</si>
  <si>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</si>
  <si>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</si>
  <si>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</si>
  <si>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</si>
  <si>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</si>
  <si>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</si>
  <si>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</si>
  <si>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</si>
  <si>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</si>
  <si>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</si>
  <si>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</si>
  <si>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</si>
  <si>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</si>
  <si>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</si>
  <si>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</si>
  <si>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</si>
  <si>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</si>
  <si>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</si>
  <si>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</si>
  <si>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</si>
  <si>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</si>
  <si>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</si>
  <si>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</si>
  <si>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</si>
  <si>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</si>
  <si>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</si>
  <si>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</si>
  <si>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</si>
  <si>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</si>
  <si>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</si>
  <si>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</si>
  <si>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</si>
  <si>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</si>
  <si>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</si>
  <si>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</si>
  <si>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</si>
  <si>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</si>
  <si>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</si>
  <si>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</si>
  <si>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</si>
  <si>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</si>
  <si>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</si>
  <si>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</si>
  <si>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</si>
  <si>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</si>
  <si>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</si>
  <si>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</si>
  <si>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</si>
  <si>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</si>
  <si>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</si>
  <si>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</si>
  <si>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</si>
  <si>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</si>
  <si>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</si>
  <si>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</si>
  <si>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</si>
  <si>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</si>
  <si>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</si>
  <si>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</si>
  <si>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</si>
  <si>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</si>
  <si>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</si>
  <si>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</si>
  <si>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</si>
  <si>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</si>
  <si>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</si>
  <si>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</si>
  <si>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</si>
  <si>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</si>
  <si>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</si>
  <si>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</si>
  <si>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</si>
  <si>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</si>
  <si>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</si>
  <si>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</si>
  <si>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</si>
  <si>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</si>
  <si>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</si>
  <si>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</si>
  <si>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</si>
  <si>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</si>
  <si>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</si>
  <si>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</si>
  <si>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</si>
  <si>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</si>
  <si>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</si>
  <si>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</si>
  <si>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</si>
  <si>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</si>
  <si>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</si>
  <si>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</si>
  <si>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</si>
  <si>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</si>
  <si>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</si>
  <si>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</si>
  <si>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</si>
  <si>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</si>
  <si>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</si>
  <si>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</si>
  <si>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</si>
  <si>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</si>
  <si>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</si>
  <si>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</si>
  <si>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</si>
  <si>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</si>
  <si>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</si>
  <si>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</si>
  <si>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</si>
  <si>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</si>
  <si>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</si>
  <si>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</si>
  <si>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</si>
  <si>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</si>
  <si>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</si>
  <si>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</si>
  <si>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</si>
  <si>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</si>
  <si>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</si>
  <si>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</si>
  <si>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</si>
  <si>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</si>
  <si>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</si>
  <si>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</si>
  <si>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</si>
  <si>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</si>
  <si>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</si>
  <si>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</si>
  <si>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</si>
  <si>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</si>
  <si>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</si>
  <si>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</si>
  <si>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</si>
  <si>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</si>
  <si>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</si>
  <si>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</si>
  <si>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</si>
  <si>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</si>
  <si>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</si>
  <si>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</si>
  <si>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</si>
  <si>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</si>
  <si>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</si>
  <si>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</si>
  <si>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</si>
  <si>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</si>
  <si>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</si>
  <si>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</si>
  <si>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</si>
  <si>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</si>
  <si>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</si>
  <si>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</si>
  <si>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</si>
  <si>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</si>
  <si>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</si>
  <si>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</si>
  <si>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</si>
  <si>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</si>
  <si>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</si>
  <si>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</si>
  <si>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</si>
  <si>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</si>
  <si>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</si>
  <si>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</si>
  <si>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</si>
  <si>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</si>
  <si>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</si>
  <si>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</si>
  <si>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</si>
  <si>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</si>
  <si>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</si>
  <si>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</si>
  <si>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</si>
  <si>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</si>
  <si>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</si>
  <si>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</si>
  <si>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</si>
  <si>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</si>
  <si>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</si>
  <si>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</si>
  <si>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</si>
  <si>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</si>
  <si>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</si>
  <si>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</si>
  <si>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</si>
  <si>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</si>
  <si>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</si>
  <si>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</si>
  <si>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</si>
  <si>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</si>
  <si>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</si>
  <si>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</si>
  <si>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</si>
  <si>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</si>
  <si>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</si>
  <si>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</si>
  <si>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</si>
  <si>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</si>
  <si>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</si>
  <si>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</si>
  <si>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</si>
  <si>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</si>
  <si>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</si>
  <si>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</si>
  <si>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</si>
  <si>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</si>
  <si>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</si>
  <si>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</si>
  <si>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</si>
  <si>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</si>
  <si>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</si>
  <si>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</si>
  <si>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</si>
  <si>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</si>
  <si>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</si>
  <si>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</si>
  <si>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</si>
  <si>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</si>
  <si>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</si>
  <si>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</si>
  <si>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</si>
  <si>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</si>
  <si>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</si>
  <si>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</si>
  <si>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</si>
  <si>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</si>
  <si>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</si>
  <si>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</si>
  <si>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</si>
  <si>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</si>
  <si>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</si>
  <si>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</si>
  <si>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</si>
  <si>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</si>
  <si>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</si>
  <si>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</si>
  <si>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</si>
  <si>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</si>
  <si>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</si>
  <si>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</si>
  <si>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</si>
  <si>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</si>
  <si>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</si>
  <si>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</si>
  <si>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</si>
  <si>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</si>
  <si>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</si>
  <si>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</si>
  <si>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</si>
  <si>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</si>
  <si>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</si>
  <si>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</si>
  <si>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</si>
  <si>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</si>
  <si>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</si>
  <si>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</si>
  <si>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</si>
  <si>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</si>
  <si>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</si>
  <si>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</si>
  <si>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</si>
  <si>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</si>
  <si>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</si>
  <si>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</si>
  <si>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</si>
  <si>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</si>
  <si>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</si>
  <si>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</si>
  <si>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</si>
  <si>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</si>
  <si>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</si>
  <si>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</si>
  <si>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</si>
  <si>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</si>
  <si>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</si>
  <si>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</si>
  <si>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</si>
  <si>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</si>
  <si>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</si>
  <si>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</si>
  <si>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</si>
  <si>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</si>
  <si>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</si>
  <si>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</si>
  <si>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</si>
  <si>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</si>
  <si>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</si>
  <si>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</si>
  <si>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</si>
  <si>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</si>
  <si>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</si>
  <si>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</si>
  <si>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</si>
  <si>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</si>
  <si>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</si>
  <si>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</si>
  <si>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</si>
  <si>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</si>
  <si>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</si>
  <si>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</si>
  <si>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</si>
  <si>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</si>
  <si>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</si>
  <si>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</si>
  <si>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</si>
  <si>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</si>
  <si>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</si>
  <si>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</si>
  <si>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</si>
  <si>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</si>
  <si>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</si>
  <si>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</si>
  <si>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</si>
  <si>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</si>
  <si>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</si>
  <si>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</si>
  <si>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</si>
  <si>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</si>
  <si>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</si>
  <si>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</si>
  <si>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</si>
  <si>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</si>
  <si>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</si>
  <si>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</si>
  <si>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</si>
  <si>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</si>
  <si>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</si>
  <si>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</si>
  <si>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</si>
  <si>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</si>
  <si>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</si>
  <si>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</si>
  <si>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</si>
  <si>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</si>
  <si>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</si>
  <si>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</si>
  <si>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</si>
  <si>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</si>
  <si>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</si>
  <si>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</si>
  <si>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</si>
  <si>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</si>
  <si>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</si>
  <si>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</si>
  <si>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</si>
  <si>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</si>
  <si>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</si>
  <si>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</si>
  <si>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</si>
  <si>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</si>
  <si>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</si>
  <si>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</si>
  <si>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</si>
  <si>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</si>
  <si>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</si>
  <si>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</si>
  <si>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</si>
  <si>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</si>
  <si>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</si>
  <si>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</si>
  <si>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</si>
  <si>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</si>
  <si>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</si>
  <si>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</si>
  <si>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</si>
  <si>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</si>
  <si>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</si>
  <si>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</si>
  <si>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</si>
  <si>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</si>
  <si>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</si>
  <si>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</si>
  <si>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</si>
  <si>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</si>
  <si>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</si>
  <si>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</si>
  <si>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</si>
  <si>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</si>
  <si>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</si>
  <si>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</si>
  <si>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</si>
  <si>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</si>
  <si>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</si>
  <si>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</si>
  <si>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</si>
  <si>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</si>
  <si>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</si>
  <si>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</si>
  <si>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</si>
  <si>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</si>
  <si>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</si>
  <si>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</si>
  <si>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</si>
  <si>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</si>
  <si>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</si>
  <si>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</si>
  <si>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</si>
  <si>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</si>
  <si>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</si>
  <si>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</si>
  <si>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</si>
  <si>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</si>
  <si>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</si>
  <si>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</si>
  <si>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</si>
  <si>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</si>
  <si>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</si>
  <si>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</si>
  <si>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</si>
  <si>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</si>
  <si>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</si>
  <si>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</si>
  <si>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</si>
  <si>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</si>
  <si>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</si>
  <si>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</si>
  <si>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</si>
  <si>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</si>
  <si>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</si>
  <si>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</si>
  <si>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</si>
  <si>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</si>
  <si>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</si>
  <si>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</si>
  <si>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</si>
  <si>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</si>
  <si>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</si>
  <si>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</si>
  <si>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</si>
  <si>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</si>
  <si>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</si>
  <si>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</si>
  <si>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</si>
  <si>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</si>
  <si>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</si>
  <si>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</si>
  <si>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</si>
  <si>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</si>
  <si>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</si>
  <si>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</si>
  <si>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</si>
  <si>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</si>
  <si>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</si>
  <si>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</si>
  <si>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</si>
  <si>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</si>
  <si>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</si>
  <si>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</si>
  <si>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</si>
  <si>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</si>
  <si>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</si>
  <si>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</si>
  <si>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</si>
  <si>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</si>
  <si>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</si>
  <si>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</si>
  <si>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</si>
  <si>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</si>
  <si>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</si>
  <si>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</si>
  <si>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</si>
  <si>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</si>
  <si>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</si>
  <si>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</si>
  <si>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</si>
  <si>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</si>
  <si>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</si>
  <si>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</si>
  <si>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</si>
  <si>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</si>
  <si>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</si>
  <si>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</si>
  <si>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</si>
  <si>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</si>
  <si>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</si>
  <si>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</si>
  <si>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</si>
  <si>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</si>
  <si>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</si>
  <si>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</si>
  <si>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</si>
  <si>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</si>
  <si>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</si>
  <si>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</si>
  <si>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</si>
  <si>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</si>
  <si>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</si>
  <si>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</si>
  <si>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</si>
  <si>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</si>
  <si>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</si>
  <si>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</si>
  <si>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</si>
  <si>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</si>
  <si>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</si>
  <si>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</si>
  <si>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</si>
  <si>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</si>
  <si>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</si>
  <si>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</si>
  <si>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</si>
  <si>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</si>
  <si>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</si>
  <si>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</si>
  <si>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</si>
  <si>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</si>
  <si>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</si>
  <si>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</si>
  <si>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</si>
  <si>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</si>
  <si>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</si>
  <si>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</si>
  <si>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</si>
  <si>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</si>
  <si>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</si>
  <si>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</si>
  <si>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</si>
  <si>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</si>
  <si>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</si>
  <si>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</si>
  <si>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</si>
  <si>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</si>
  <si>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</si>
  <si>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</si>
  <si>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</si>
  <si>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</si>
  <si>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</si>
  <si>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</si>
  <si>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</si>
  <si>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</si>
  <si>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</si>
  <si>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</si>
  <si>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</si>
  <si>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</si>
  <si>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</si>
  <si>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</si>
  <si>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</si>
  <si>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</si>
  <si>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</si>
  <si>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</si>
  <si>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</si>
  <si>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</si>
  <si>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</si>
  <si>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</si>
  <si>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</si>
  <si>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</si>
  <si>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</si>
  <si>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</si>
  <si>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</si>
  <si>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</si>
  <si>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</si>
  <si>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</si>
  <si>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</si>
  <si>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</si>
  <si>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</si>
  <si>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</si>
  <si>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</si>
  <si>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</si>
  <si>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</si>
  <si>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</si>
  <si>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</si>
  <si>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</si>
  <si>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</si>
  <si>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</si>
  <si>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</si>
  <si>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</si>
  <si>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</si>
  <si>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</si>
  <si>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</si>
  <si>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</si>
  <si>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</si>
  <si>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</si>
  <si>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</si>
  <si>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</si>
  <si>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</si>
  <si>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</si>
  <si>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</si>
  <si>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</si>
  <si>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</si>
  <si>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</si>
  <si>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</si>
  <si>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</si>
  <si>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</si>
  <si>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</si>
  <si>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</si>
  <si>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</si>
  <si>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</si>
  <si>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</si>
  <si>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</si>
  <si>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</si>
  <si>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</si>
  <si>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</si>
  <si>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</si>
  <si>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</si>
  <si>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</si>
  <si>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</si>
  <si>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</si>
  <si>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</si>
  <si>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</si>
  <si>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</si>
  <si>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</si>
  <si>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</si>
  <si>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</si>
  <si>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</si>
  <si>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</si>
  <si>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</si>
  <si>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</si>
  <si>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</si>
  <si>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</si>
  <si>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</si>
  <si>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</si>
  <si>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</si>
  <si>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</si>
  <si>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</si>
  <si>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</si>
  <si>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</si>
  <si>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</si>
  <si>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</si>
  <si>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</si>
  <si>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</si>
  <si>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</si>
  <si>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</si>
  <si>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</si>
  <si>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</si>
  <si>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</si>
  <si>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</si>
  <si>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</si>
  <si>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</si>
  <si>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</si>
  <si>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</si>
  <si>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</si>
  <si>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</si>
  <si>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</si>
  <si>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</si>
  <si>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</si>
  <si>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</si>
  <si>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</si>
  <si>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</si>
  <si>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</si>
  <si>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</si>
  <si>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</si>
  <si>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</si>
  <si>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</si>
  <si>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</si>
  <si>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</si>
  <si>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</si>
  <si>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</si>
  <si>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</si>
  <si>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</si>
  <si>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</si>
  <si>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</si>
  <si>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</si>
  <si>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</si>
  <si>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</si>
  <si>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</si>
  <si>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</si>
  <si>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</si>
  <si>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</si>
  <si>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</si>
  <si>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</si>
  <si>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</si>
  <si>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</si>
  <si>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</si>
  <si>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</si>
  <si>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</si>
  <si>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</si>
  <si>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</si>
  <si>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</si>
  <si>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</si>
  <si>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</si>
  <si>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</si>
  <si>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</si>
  <si>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</si>
  <si>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</si>
  <si>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</si>
  <si>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</si>
  <si>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</si>
  <si>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</si>
  <si>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</si>
  <si>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</si>
  <si>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</si>
  <si>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</si>
  <si>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</si>
  <si>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</si>
  <si>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</si>
  <si>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</si>
  <si>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</si>
  <si>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</si>
  <si>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</si>
  <si>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</si>
  <si>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</si>
  <si>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</si>
  <si>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</si>
  <si>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</si>
  <si>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</si>
  <si>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</si>
  <si>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</si>
  <si>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</si>
  <si>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</si>
  <si>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</si>
  <si>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</si>
  <si>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</si>
  <si>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</si>
  <si>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</si>
  <si>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</si>
  <si>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</si>
  <si>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</si>
  <si>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</si>
  <si>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</si>
  <si>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</si>
  <si>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</si>
  <si>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</si>
  <si>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</si>
  <si>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</si>
  <si>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</si>
  <si>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</si>
  <si>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</si>
  <si>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</si>
  <si>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</si>
  <si>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</si>
  <si>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</si>
  <si>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</si>
  <si>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</si>
  <si>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</si>
  <si>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</si>
  <si>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</si>
  <si>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</si>
  <si>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</si>
  <si>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</si>
  <si>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</si>
  <si>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</si>
  <si>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</si>
  <si>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</si>
  <si>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</si>
  <si>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</si>
  <si>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</si>
  <si>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</si>
  <si>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</si>
  <si>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</si>
  <si>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</si>
  <si>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</si>
  <si>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</si>
  <si>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</si>
  <si>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</si>
  <si>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</si>
  <si>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</si>
  <si>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</si>
  <si>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</si>
  <si>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</si>
  <si>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</si>
  <si>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</si>
  <si>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</si>
  <si>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</si>
  <si>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</si>
  <si>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</si>
  <si>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</si>
  <si>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</si>
  <si>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</si>
  <si>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</si>
  <si>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</si>
  <si>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</si>
  <si>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</si>
  <si>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</si>
  <si>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</si>
  <si>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</si>
  <si>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</si>
  <si>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</si>
  <si>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</si>
  <si>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</si>
  <si>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</si>
  <si>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</si>
  <si>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</si>
  <si>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</si>
  <si>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</si>
  <si>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</si>
  <si>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</si>
  <si>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</si>
  <si>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</si>
  <si>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</si>
  <si>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</si>
  <si>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</si>
  <si>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</si>
  <si>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</si>
  <si>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</si>
  <si>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</si>
  <si>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</si>
  <si>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</si>
  <si>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</si>
  <si>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</si>
  <si>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</si>
  <si>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</si>
  <si>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</si>
  <si>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</si>
  <si>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</si>
  <si>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</si>
  <si>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</si>
  <si>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</si>
  <si>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</si>
  <si>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</si>
  <si>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</si>
  <si>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</si>
  <si>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</si>
  <si>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</si>
  <si>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</si>
  <si>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</si>
  <si>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</si>
  <si>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</si>
  <si>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</si>
  <si>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</si>
  <si>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</si>
  <si>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</si>
  <si>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</si>
  <si>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</si>
  <si>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</si>
  <si>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</si>
  <si>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</si>
  <si>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</si>
  <si>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</si>
  <si>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</si>
  <si>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</si>
  <si>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</si>
  <si>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</si>
  <si>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</si>
  <si>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</si>
  <si>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</si>
  <si>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</si>
  <si>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</si>
  <si>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</si>
  <si>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</si>
  <si>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</si>
  <si>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</si>
  <si>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</si>
  <si>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</si>
  <si>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</si>
  <si>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</si>
  <si>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</si>
  <si>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</si>
  <si>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</si>
  <si>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</si>
  <si>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</si>
  <si>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</si>
  <si>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</si>
  <si>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</si>
  <si>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</si>
  <si>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</si>
  <si>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</si>
  <si>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</si>
  <si>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</si>
  <si>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</si>
  <si>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</si>
  <si>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</si>
  <si>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</si>
  <si>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</si>
  <si>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</si>
  <si>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</si>
  <si>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</si>
  <si>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</si>
  <si>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</si>
  <si>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</si>
  <si>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</si>
  <si>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</si>
  <si>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</si>
  <si>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</si>
  <si>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</si>
  <si>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</si>
  <si>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</si>
  <si>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</si>
  <si>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</si>
  <si>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</si>
  <si>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</si>
  <si>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</si>
  <si>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</si>
  <si>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</si>
  <si>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</si>
  <si>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</si>
  <si>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</si>
  <si>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</si>
  <si>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</si>
  <si>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</si>
  <si>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</si>
  <si>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</si>
  <si>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</si>
  <si>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</si>
  <si>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</si>
  <si>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</si>
  <si>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</si>
  <si>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</si>
  <si>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</si>
  <si>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</si>
  <si>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</si>
  <si>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</si>
  <si>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</si>
  <si>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</si>
  <si>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</si>
  <si>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</si>
  <si>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</si>
  <si>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</si>
  <si>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</si>
  <si>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</si>
  <si>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</si>
  <si>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</si>
  <si>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</si>
  <si>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</si>
  <si>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</si>
  <si>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</si>
  <si>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</si>
  <si>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</si>
  <si>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</si>
  <si>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</si>
  <si>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</si>
  <si>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</si>
  <si>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</si>
  <si>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</si>
  <si>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</si>
  <si>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</si>
  <si>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</si>
  <si>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</si>
  <si>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</si>
  <si>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</si>
  <si>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</si>
  <si>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</si>
  <si>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</si>
  <si>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</si>
  <si>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</si>
  <si>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</si>
  <si>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</si>
  <si>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</si>
  <si>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</si>
  <si>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</si>
  <si>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</si>
  <si>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</si>
  <si>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</si>
  <si>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</si>
  <si>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</si>
  <si>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</si>
  <si>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</si>
  <si>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</si>
  <si>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</si>
  <si>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</si>
  <si>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</si>
  <si>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</si>
  <si>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</si>
  <si>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</si>
  <si>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</si>
  <si>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</si>
  <si>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</si>
  <si>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</si>
  <si>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</si>
  <si>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</si>
  <si>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</si>
  <si>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</si>
  <si>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</si>
  <si>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</si>
  <si>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</si>
  <si>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</si>
  <si>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</si>
  <si>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</si>
  <si>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</si>
  <si>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</si>
  <si>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</si>
  <si>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</si>
  <si>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</si>
  <si>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</si>
  <si>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</si>
  <si>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</si>
  <si>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</si>
  <si>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</si>
  <si>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</si>
  <si>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</si>
  <si>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</si>
  <si>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</si>
  <si>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</si>
  <si>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</si>
  <si>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</si>
  <si>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</si>
  <si>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</si>
  <si>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</si>
  <si>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</si>
  <si>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</si>
  <si>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</si>
  <si>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</si>
  <si>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</si>
  <si>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</si>
  <si>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</si>
  <si>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</si>
  <si>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</si>
  <si>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</si>
  <si>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</si>
  <si>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</si>
  <si>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</si>
  <si>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</si>
  <si>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</si>
  <si>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</si>
  <si>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</si>
  <si>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</si>
  <si>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</si>
  <si>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</si>
  <si>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</si>
  <si>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</si>
  <si>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</si>
  <si>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</si>
  <si>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</si>
  <si>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</si>
  <si>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</si>
  <si>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</si>
  <si>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</si>
  <si>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</si>
  <si>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</si>
  <si>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</si>
  <si>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</si>
  <si>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</si>
  <si>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</si>
  <si>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</si>
  <si>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</si>
  <si>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</si>
  <si>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</si>
  <si>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</si>
  <si>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</si>
  <si>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</si>
  <si>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</si>
  <si>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</si>
  <si>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</si>
  <si>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</si>
  <si>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</si>
  <si>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</si>
  <si>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</si>
  <si>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</si>
  <si>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</si>
  <si>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</si>
  <si>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</si>
  <si>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</si>
  <si>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</si>
  <si>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</si>
  <si>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</si>
  <si>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</si>
  <si>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</si>
  <si>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</si>
  <si>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</si>
  <si>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</si>
  <si>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</si>
  <si>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</si>
  <si>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</si>
  <si>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</si>
  <si>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</si>
  <si>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</si>
  <si>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</si>
  <si>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</si>
  <si>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</si>
  <si>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</si>
  <si>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</si>
  <si>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</si>
  <si>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</si>
  <si>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</si>
  <si>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</si>
  <si>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</si>
  <si>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</si>
  <si>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</si>
  <si>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</si>
  <si>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</si>
  <si>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</si>
  <si>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</si>
  <si>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</si>
  <si>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</si>
  <si>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</si>
  <si>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</si>
  <si>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</si>
  <si>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</si>
  <si>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</si>
  <si>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</si>
  <si>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</si>
  <si>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</si>
  <si>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</si>
  <si>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</si>
  <si>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</si>
  <si>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</si>
  <si>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</si>
  <si>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</si>
  <si>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</si>
  <si>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</si>
  <si>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</si>
  <si>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</si>
  <si>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</si>
  <si>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</si>
  <si>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</si>
  <si>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</si>
  <si>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</si>
  <si>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</si>
  <si>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</si>
  <si>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</si>
  <si>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</si>
  <si>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</si>
  <si>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</si>
  <si>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</si>
  <si>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</si>
  <si>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</si>
  <si>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</si>
  <si>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</si>
  <si>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</si>
  <si>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</si>
  <si>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</si>
  <si>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</si>
  <si>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</si>
  <si>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</si>
  <si>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</si>
  <si>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</si>
  <si>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</si>
  <si>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</si>
  <si>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</si>
  <si>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</si>
  <si>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</si>
  <si>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</si>
  <si>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</si>
  <si>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</si>
  <si>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</si>
  <si>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</si>
  <si>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</si>
  <si>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</si>
  <si>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</si>
  <si>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</si>
  <si>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</si>
  <si>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</si>
  <si>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</si>
  <si>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</si>
  <si>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</si>
  <si>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</si>
  <si>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</si>
  <si>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</si>
  <si>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</si>
  <si>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</si>
  <si>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</si>
  <si>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</si>
  <si>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</si>
  <si>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</si>
  <si>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</si>
  <si>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</si>
  <si>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</si>
  <si>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</si>
  <si>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</si>
  <si>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</si>
  <si>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</si>
  <si>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</si>
  <si>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</si>
  <si>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</si>
  <si>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</si>
  <si>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</si>
  <si>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</si>
  <si>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</si>
  <si>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</si>
  <si>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</si>
  <si>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</si>
  <si>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</si>
  <si>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</si>
  <si>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</si>
  <si>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</si>
  <si>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</si>
  <si>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</si>
  <si>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</si>
  <si>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</si>
  <si>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</si>
  <si>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</si>
  <si>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</si>
  <si>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</si>
  <si>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</si>
  <si>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</si>
  <si>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</si>
  <si>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</si>
  <si>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</si>
  <si>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</si>
  <si>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</si>
  <si>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</si>
  <si>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</si>
  <si>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</si>
  <si>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</si>
  <si>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</si>
  <si>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</si>
  <si>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</si>
  <si>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</si>
  <si>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</si>
  <si>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</si>
  <si>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</si>
  <si>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</si>
  <si>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</si>
  <si>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</si>
  <si>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</si>
  <si>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</si>
  <si>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</si>
  <si>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</si>
  <si>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</si>
  <si>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</si>
  <si>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</si>
  <si>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</si>
  <si>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</si>
  <si>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</si>
  <si>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</si>
  <si>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</si>
  <si>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</si>
  <si>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</si>
  <si>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</si>
  <si>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</si>
  <si>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</si>
  <si>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</si>
  <si>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</si>
  <si>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</si>
  <si>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</si>
  <si>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</si>
  <si>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</si>
  <si>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</si>
  <si>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</si>
  <si>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</si>
  <si>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</si>
  <si>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</si>
  <si>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</si>
  <si>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</si>
  <si>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</si>
  <si>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</si>
  <si>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</si>
  <si>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</si>
  <si>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</si>
  <si>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</si>
  <si>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</si>
  <si>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</si>
  <si>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</si>
  <si>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</si>
  <si>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</si>
  <si>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</si>
  <si>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</si>
  <si>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</si>
  <si>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</si>
  <si>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</si>
  <si>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</si>
  <si>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</si>
  <si>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</si>
  <si>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</si>
  <si>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</si>
  <si>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</si>
  <si>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</si>
  <si>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</si>
  <si>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</si>
  <si>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</si>
  <si>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</si>
  <si>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</si>
  <si>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</si>
  <si>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</si>
  <si>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</si>
  <si>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</si>
  <si>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</si>
  <si>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</si>
  <si>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</si>
  <si>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</si>
  <si>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</si>
  <si>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</si>
  <si>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</si>
  <si>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</si>
  <si>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</si>
  <si>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</si>
  <si>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</si>
  <si>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</si>
  <si>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</si>
  <si>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</si>
  <si>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</si>
  <si>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</si>
  <si>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</si>
  <si>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</si>
  <si>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</si>
  <si>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</si>
  <si>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</si>
  <si>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</si>
  <si>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</si>
  <si>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</si>
  <si>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</si>
  <si>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</si>
  <si>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</si>
  <si>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</si>
  <si>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</si>
  <si>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</si>
  <si>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</si>
  <si>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</si>
  <si>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</si>
  <si>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</si>
  <si>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</si>
  <si>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</si>
  <si>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</si>
  <si>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</si>
  <si>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</si>
  <si>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</si>
  <si>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</si>
  <si>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</si>
  <si>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</si>
  <si>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</si>
  <si>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</si>
  <si>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</si>
  <si>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</si>
  <si>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</si>
  <si>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</si>
  <si>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</si>
  <si>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</si>
  <si>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</si>
  <si>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</si>
  <si>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</si>
  <si>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</si>
  <si>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</si>
  <si>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</si>
  <si>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</si>
  <si>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</si>
  <si>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</si>
  <si>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</si>
  <si>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</si>
  <si>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</si>
  <si>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</si>
  <si>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</si>
  <si>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</si>
  <si>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</si>
  <si>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</si>
  <si>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</si>
  <si>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</si>
  <si>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</si>
  <si>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</si>
  <si>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</si>
  <si>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</si>
  <si>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</si>
  <si>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</si>
  <si>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</si>
  <si>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</si>
  <si>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</si>
  <si>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</si>
  <si>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</si>
  <si>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</si>
  <si>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</si>
  <si>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</si>
  <si>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</si>
  <si>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</si>
  <si>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</si>
  <si>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</si>
  <si>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</si>
  <si>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</si>
  <si>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</si>
  <si>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</si>
  <si>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</si>
  <si>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</si>
  <si>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</si>
  <si>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</si>
  <si>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</si>
  <si>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</si>
  <si>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</si>
  <si>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</si>
  <si>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</si>
  <si>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</si>
  <si>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</si>
  <si>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</si>
  <si>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</si>
  <si>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</si>
  <si>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</si>
  <si>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</si>
  <si>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</si>
  <si>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</si>
  <si>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</si>
  <si>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</si>
  <si>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</si>
  <si>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</si>
  <si>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</si>
  <si>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</si>
  <si>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</si>
  <si>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</si>
  <si>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</si>
  <si>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</si>
  <si>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</si>
  <si>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</si>
  <si>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</si>
  <si>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</si>
  <si>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</si>
  <si>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</si>
  <si>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</si>
  <si>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</si>
  <si>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</si>
  <si>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</si>
  <si>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</si>
  <si>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</si>
  <si>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</si>
  <si>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</si>
  <si>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</si>
  <si>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</si>
  <si>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</si>
  <si>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</si>
  <si>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</si>
  <si>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</si>
  <si>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</si>
  <si>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</si>
  <si>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</si>
  <si>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</si>
  <si>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</si>
  <si>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</si>
  <si>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</si>
  <si>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</si>
  <si>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</si>
  <si>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</si>
  <si>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</si>
  <si>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</si>
  <si>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</si>
  <si>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</si>
  <si>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</si>
  <si>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</si>
  <si>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</si>
  <si>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</si>
  <si>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</si>
  <si>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</si>
  <si>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</si>
  <si>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</si>
  <si>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</si>
  <si>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</si>
  <si>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</si>
  <si>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</si>
  <si>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</si>
  <si>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</si>
  <si>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</si>
  <si>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</si>
  <si>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</si>
  <si>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</si>
  <si>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</si>
  <si>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</si>
  <si>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</si>
  <si>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</si>
  <si>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</si>
  <si>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</si>
  <si>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</si>
  <si>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</si>
  <si>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</si>
  <si>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</si>
  <si>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</si>
  <si>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</si>
  <si>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</si>
  <si>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</si>
  <si>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</si>
  <si>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</si>
  <si>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</si>
  <si>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</si>
  <si>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</si>
  <si>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</si>
  <si>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</si>
  <si>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</si>
  <si>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</si>
  <si>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</si>
  <si>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</si>
  <si>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</si>
  <si>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</si>
  <si>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</si>
  <si>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</si>
  <si>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</si>
  <si>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</si>
  <si>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</si>
  <si>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</si>
  <si>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</si>
  <si>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</si>
  <si>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</si>
  <si>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</si>
  <si>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</si>
  <si>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</si>
  <si>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</si>
  <si>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</si>
  <si>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</si>
  <si>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</si>
  <si>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</si>
  <si>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</si>
  <si>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</si>
  <si>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</si>
  <si>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</si>
  <si>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</si>
  <si>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</si>
  <si>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</si>
  <si>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</si>
  <si>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</si>
  <si>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</si>
  <si>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</si>
  <si>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</si>
  <si>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</si>
  <si>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</si>
  <si>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</si>
  <si>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</si>
  <si>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</si>
  <si>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</si>
  <si>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</si>
  <si>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</si>
  <si>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</si>
  <si>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</si>
  <si>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</si>
  <si>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</si>
  <si>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</si>
  <si>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</si>
  <si>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</si>
  <si>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</si>
  <si>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</si>
  <si>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</si>
  <si>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</si>
  <si>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</si>
  <si>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</si>
  <si>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</si>
  <si>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</si>
  <si>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</si>
  <si>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</si>
  <si>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</si>
  <si>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</si>
  <si>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</si>
  <si>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</si>
  <si>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</si>
  <si>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</si>
  <si>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</si>
  <si>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</si>
  <si>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</si>
  <si>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</si>
  <si>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</si>
  <si>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</si>
  <si>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</si>
  <si>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</si>
  <si>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</si>
  <si>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</si>
  <si>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</si>
  <si>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</si>
  <si>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</si>
  <si>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</si>
  <si>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</si>
  <si>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</si>
  <si>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</si>
  <si>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</si>
  <si>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</si>
  <si>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</si>
  <si>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</si>
  <si>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</si>
  <si>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</si>
  <si>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</si>
  <si>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</si>
  <si>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</si>
  <si>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</si>
  <si>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</si>
  <si>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</si>
  <si>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</si>
  <si>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</si>
  <si>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</si>
  <si>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</si>
  <si>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</si>
  <si>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</si>
  <si>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</si>
  <si>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</si>
  <si>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</si>
  <si>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</si>
  <si>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</si>
  <si>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</si>
  <si>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</si>
  <si>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</si>
  <si>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</si>
  <si>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</si>
  <si>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</si>
  <si>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</si>
  <si>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</si>
  <si>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</si>
  <si>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</si>
  <si>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</si>
  <si>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</si>
  <si>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</si>
  <si>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</si>
  <si>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</si>
  <si>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</si>
  <si>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</si>
  <si>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</si>
  <si>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</si>
  <si>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</si>
  <si>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</si>
  <si>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</si>
  <si>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</si>
  <si>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</si>
  <si>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</si>
  <si>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</si>
  <si>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</si>
  <si>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</si>
  <si>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</si>
  <si>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</si>
  <si>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</si>
  <si>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</si>
  <si>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</si>
  <si>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</si>
  <si>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</si>
  <si>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</si>
  <si>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</si>
  <si>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</si>
  <si>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</si>
  <si>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</si>
  <si>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</si>
  <si>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</si>
  <si>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</si>
  <si>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</si>
  <si>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</si>
  <si>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</si>
  <si>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</si>
  <si>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</si>
  <si>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</si>
  <si>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</si>
  <si>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</si>
  <si>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</si>
  <si>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</si>
  <si>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</si>
  <si>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</si>
  <si>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</si>
  <si>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</si>
  <si>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</si>
  <si>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</si>
  <si>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</si>
  <si>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</si>
  <si>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</si>
  <si>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</si>
  <si>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</si>
  <si>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</si>
  <si>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</si>
  <si>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</si>
  <si>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</si>
  <si>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</si>
  <si>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</si>
  <si>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</si>
  <si>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</si>
  <si>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</si>
  <si>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</si>
  <si>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</si>
  <si>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</si>
  <si>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</si>
  <si>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</si>
  <si>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</si>
  <si>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</si>
  <si>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</si>
  <si>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</si>
  <si>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</si>
  <si>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</si>
  <si>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</si>
  <si>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</si>
  <si>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</si>
  <si>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</si>
  <si>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</si>
  <si>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</si>
  <si>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</si>
  <si>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</si>
  <si>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</si>
  <si>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</si>
  <si>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</si>
  <si>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</si>
  <si>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</si>
  <si>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</si>
  <si>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</si>
  <si>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</si>
  <si>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</si>
  <si>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</si>
  <si>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</si>
  <si>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</si>
  <si>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</si>
  <si>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</si>
  <si>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</si>
  <si>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</si>
  <si>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</si>
  <si>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</si>
  <si>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</si>
  <si>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</si>
  <si>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</si>
  <si>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</si>
  <si>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</si>
  <si>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</si>
  <si>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</si>
  <si>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</si>
  <si>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</si>
  <si>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</si>
  <si>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</si>
  <si>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</si>
  <si>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</si>
  <si>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</si>
  <si>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</si>
  <si>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</si>
  <si>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</si>
  <si>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</si>
  <si>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</si>
  <si>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</si>
  <si>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</si>
  <si>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</si>
  <si>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</si>
  <si>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</si>
  <si>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</si>
  <si>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</si>
  <si>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</si>
  <si>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</si>
  <si>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</si>
  <si>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</si>
  <si>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</si>
  <si>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</si>
  <si>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</si>
  <si>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</si>
  <si>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</si>
  <si>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</si>
  <si>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</si>
  <si>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</si>
  <si>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</si>
  <si>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</si>
  <si>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</si>
  <si>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</si>
  <si>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</si>
  <si>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</si>
  <si>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</si>
  <si>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</si>
  <si>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</si>
  <si>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</si>
  <si>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</si>
  <si>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</si>
  <si>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</si>
  <si>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</si>
  <si>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</si>
  <si>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</si>
  <si>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</si>
  <si>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</si>
  <si>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</si>
  <si>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</si>
  <si>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</si>
  <si>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</si>
  <si>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</si>
  <si>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</si>
  <si>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</si>
  <si>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</si>
  <si>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</si>
  <si>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</si>
  <si>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</si>
  <si>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</si>
  <si>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</si>
  <si>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</si>
  <si>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</si>
  <si>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</si>
  <si>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</si>
  <si>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</si>
  <si>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</si>
  <si>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</si>
  <si>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</si>
  <si>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</si>
  <si>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</si>
  <si>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</si>
  <si>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</si>
  <si>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</si>
  <si>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</si>
  <si>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</si>
  <si>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</si>
  <si>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</si>
  <si>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</si>
  <si>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</si>
  <si>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</si>
  <si>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</si>
  <si>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</si>
  <si>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</si>
  <si>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</si>
  <si>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</si>
  <si>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</si>
  <si>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</si>
  <si>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</si>
  <si>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</si>
  <si>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</si>
  <si>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</si>
  <si>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</si>
  <si>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</si>
  <si>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</si>
  <si>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</si>
  <si>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</si>
  <si>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</si>
  <si>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</si>
  <si>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</si>
  <si>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</si>
  <si>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</si>
  <si>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</si>
  <si>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</si>
  <si>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</si>
  <si>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</si>
  <si>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</si>
  <si>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</si>
  <si>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</si>
  <si>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</si>
  <si>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</si>
  <si>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</si>
  <si>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</si>
  <si>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</si>
  <si>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</si>
  <si>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</si>
  <si>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</si>
  <si>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</si>
  <si>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</si>
  <si>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</si>
  <si>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</si>
  <si>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</si>
  <si>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</si>
  <si>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</si>
  <si>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</si>
  <si>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</si>
  <si>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</si>
  <si>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</si>
  <si>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</si>
  <si>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</si>
  <si>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</si>
  <si>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</si>
  <si>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</si>
  <si>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</si>
  <si>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</si>
  <si>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</si>
  <si>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</si>
  <si>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</si>
  <si>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</si>
  <si>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</si>
  <si>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</si>
  <si>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</si>
  <si>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</si>
  <si>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</si>
  <si>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</si>
  <si>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</si>
  <si>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</si>
  <si>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</si>
  <si>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</si>
  <si>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</si>
  <si>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</si>
  <si>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</si>
  <si>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</si>
  <si>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</si>
  <si>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</si>
  <si>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</si>
  <si>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</si>
  <si>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</si>
  <si>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</si>
  <si>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</si>
  <si>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</si>
  <si>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</si>
  <si>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</si>
  <si>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</si>
  <si>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</si>
  <si>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</si>
  <si>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</si>
  <si>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</si>
  <si>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</si>
  <si>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</si>
  <si>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</si>
  <si>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</si>
  <si>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</si>
  <si>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</si>
  <si>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</si>
  <si>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</si>
  <si>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</si>
  <si>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</si>
  <si>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</si>
  <si>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</si>
  <si>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</si>
  <si>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</si>
  <si>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</si>
  <si>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</si>
  <si>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</si>
  <si>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</si>
  <si>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</si>
  <si>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</si>
  <si>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</si>
  <si>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</si>
  <si>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</si>
  <si>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</si>
  <si>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</si>
  <si>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</si>
  <si>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</si>
  <si>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</si>
  <si>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</si>
  <si>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</si>
  <si>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</si>
  <si>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</si>
  <si>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</si>
  <si>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</si>
  <si>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</si>
  <si>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</si>
  <si>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</si>
  <si>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</si>
  <si>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</si>
  <si>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</si>
  <si>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</si>
  <si>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</si>
  <si>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</si>
  <si>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</si>
  <si>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</si>
  <si>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</si>
  <si>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</si>
  <si>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</si>
  <si>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</si>
  <si>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</si>
  <si>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</si>
  <si>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</si>
  <si>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</si>
  <si>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</si>
  <si>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</si>
  <si>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</si>
  <si>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</si>
  <si>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</si>
  <si>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</si>
  <si>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</si>
  <si>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</si>
  <si>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</si>
  <si>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</si>
  <si>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</si>
  <si>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</si>
  <si>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</si>
  <si>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</si>
  <si>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</si>
  <si>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</si>
  <si>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</si>
  <si>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</si>
  <si>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</si>
  <si>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</si>
  <si>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</si>
  <si>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</si>
  <si>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</si>
  <si>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</si>
  <si>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</si>
  <si>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</si>
  <si>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</si>
  <si>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</si>
  <si>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</si>
  <si>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</si>
  <si>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</si>
  <si>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</si>
  <si>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</si>
  <si>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</si>
  <si>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</si>
  <si>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</si>
  <si>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</si>
  <si>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</si>
  <si>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</si>
  <si>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</si>
  <si>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</si>
  <si>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</si>
  <si>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</si>
  <si>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</si>
  <si>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</si>
  <si>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</si>
  <si>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</si>
  <si>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</si>
  <si>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</si>
  <si>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</si>
  <si>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</si>
  <si>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</si>
  <si>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</si>
  <si>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</si>
  <si>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</si>
  <si>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</si>
  <si>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</si>
  <si>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</si>
  <si>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</si>
  <si>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</si>
  <si>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</si>
  <si>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</si>
  <si>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</si>
  <si>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</si>
  <si>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</si>
  <si>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</si>
  <si>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</si>
  <si>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</si>
  <si>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</si>
  <si>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</si>
  <si>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</si>
  <si>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</si>
  <si>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</si>
  <si>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</si>
  <si>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</si>
  <si>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</si>
  <si>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</si>
  <si>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</si>
  <si>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</si>
  <si>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</si>
  <si>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</si>
  <si>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</si>
  <si>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</si>
  <si>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</si>
  <si>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</si>
  <si>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</si>
  <si>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</si>
  <si>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</si>
  <si>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</si>
  <si>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</si>
  <si>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</si>
  <si>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</si>
  <si>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</si>
  <si>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</si>
  <si>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</si>
  <si>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</si>
  <si>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</si>
  <si>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</si>
  <si>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</si>
  <si>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</si>
  <si>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</si>
  <si>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</si>
  <si>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</si>
  <si>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</si>
  <si>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</si>
  <si>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</si>
  <si>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</si>
  <si>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</si>
  <si>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</si>
  <si>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</si>
  <si>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</si>
  <si>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</si>
  <si>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</si>
  <si>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</si>
  <si>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</si>
  <si>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</si>
  <si>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</si>
  <si>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</si>
  <si>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</si>
  <si>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</si>
  <si>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</si>
  <si>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</si>
  <si>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</si>
  <si>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</si>
  <si>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</si>
  <si>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</si>
  <si>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</si>
  <si>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</si>
  <si>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</si>
  <si>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</si>
  <si>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</si>
  <si>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</si>
  <si>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</si>
  <si>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</si>
  <si>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</si>
  <si>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</si>
  <si>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</si>
  <si>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</si>
  <si>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</si>
  <si>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</si>
  <si>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</si>
  <si>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</si>
  <si>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</si>
  <si>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</si>
  <si>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</si>
  <si>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</si>
  <si>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</si>
  <si>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</si>
  <si>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</si>
  <si>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</si>
  <si>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</si>
  <si>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</si>
  <si>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</si>
  <si>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</si>
  <si>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</si>
  <si>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</si>
  <si>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</si>
  <si>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</si>
  <si>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</si>
  <si>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</si>
  <si>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</si>
  <si>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</si>
  <si>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</si>
  <si>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</si>
  <si>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</si>
  <si>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</si>
  <si>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</si>
  <si>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</si>
  <si>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</si>
  <si>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</si>
  <si>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</si>
  <si>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</si>
  <si>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</si>
  <si>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</si>
  <si>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</si>
  <si>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</si>
  <si>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</si>
  <si>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</si>
  <si>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</si>
  <si>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</si>
  <si>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</si>
  <si>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</si>
  <si>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</si>
  <si>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</si>
  <si>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</si>
  <si>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</si>
  <si>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</si>
  <si>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</si>
  <si>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</si>
  <si>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</si>
  <si>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</si>
  <si>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</si>
  <si>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</si>
  <si>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</si>
  <si>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</si>
  <si>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</si>
  <si>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</si>
  <si>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</si>
  <si>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</si>
  <si>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</si>
  <si>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</si>
  <si>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</si>
  <si>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</si>
  <si>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</si>
  <si>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</si>
  <si>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</si>
  <si>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</si>
  <si>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</si>
  <si>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</si>
  <si>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</si>
  <si>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</si>
  <si>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</si>
  <si>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</si>
  <si>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</si>
  <si>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</si>
  <si>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</si>
  <si>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</si>
  <si>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</si>
  <si>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</si>
  <si>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</si>
  <si>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</si>
  <si>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</si>
  <si>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</si>
  <si>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</si>
  <si>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</si>
  <si>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</si>
  <si>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</si>
  <si>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</si>
  <si>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</si>
  <si>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</si>
  <si>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</si>
  <si>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</si>
  <si>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</si>
  <si>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</si>
  <si>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</si>
  <si>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</si>
  <si>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</si>
  <si>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</si>
  <si>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</si>
  <si>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</si>
  <si>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</si>
  <si>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</si>
  <si>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</si>
  <si>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</si>
  <si>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</si>
  <si>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</si>
  <si>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</si>
  <si>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</si>
  <si>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</si>
  <si>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</si>
  <si>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</si>
  <si>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</si>
  <si>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</si>
  <si>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</si>
  <si>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</si>
  <si>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</si>
  <si>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</si>
  <si>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</si>
  <si>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</si>
  <si>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</si>
  <si>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</si>
  <si>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</si>
  <si>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</si>
  <si>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</si>
  <si>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</si>
  <si>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</si>
  <si>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</si>
  <si>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</si>
  <si>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</si>
  <si>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</si>
  <si>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</si>
  <si>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</si>
  <si>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</si>
  <si>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</si>
  <si>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</si>
  <si>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</si>
  <si>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</si>
  <si>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</si>
  <si>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</si>
  <si>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</si>
  <si>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</si>
  <si>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</si>
  <si>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</si>
  <si>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</si>
  <si>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</si>
  <si>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</si>
  <si>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</si>
  <si>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</si>
  <si>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</si>
  <si>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</si>
  <si>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</si>
  <si>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</si>
  <si>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</si>
  <si>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</si>
  <si>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</si>
  <si>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</si>
  <si>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</si>
  <si>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</si>
  <si>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</si>
  <si>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</si>
  <si>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</si>
  <si>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</si>
  <si>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</si>
  <si>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</si>
  <si>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</si>
  <si>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</si>
  <si>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</si>
  <si>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</si>
  <si>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</si>
  <si>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</si>
  <si>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</si>
  <si>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</si>
  <si>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</si>
  <si>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</si>
  <si>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</si>
  <si>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</si>
  <si>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</si>
  <si>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</si>
  <si>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</si>
  <si>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</si>
  <si>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</si>
  <si>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</si>
  <si>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</si>
  <si>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</si>
  <si>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</si>
  <si>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</si>
  <si>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</si>
  <si>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</si>
  <si>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</si>
  <si>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</si>
  <si>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</si>
  <si>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</si>
  <si>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</si>
  <si>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</si>
  <si>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</si>
  <si>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</si>
  <si>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</si>
  <si>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</si>
  <si>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</si>
  <si>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</si>
  <si>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</si>
  <si>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</si>
  <si>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</si>
  <si>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</si>
  <si>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</si>
  <si>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</si>
  <si>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</si>
  <si>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</si>
  <si>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</si>
  <si>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</si>
  <si>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</si>
  <si>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</si>
  <si>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</si>
  <si>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</si>
  <si>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</si>
  <si>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</si>
  <si>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</si>
  <si>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</si>
  <si>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</si>
  <si>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</si>
  <si>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</si>
  <si>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</si>
  <si>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</si>
  <si>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</si>
  <si>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</si>
  <si>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</si>
  <si>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</si>
  <si>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</si>
  <si>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</si>
  <si>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</si>
  <si>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</si>
  <si>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</si>
  <si>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</si>
  <si>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</si>
  <si>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</si>
  <si>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</si>
  <si>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</si>
  <si>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</si>
  <si>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</si>
  <si>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</si>
  <si>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</si>
  <si>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</si>
  <si>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</si>
  <si>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</si>
  <si>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</si>
  <si>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</si>
  <si>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</si>
  <si>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</si>
  <si>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</si>
  <si>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</si>
  <si>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</si>
  <si>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</si>
  <si>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</si>
  <si>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</si>
  <si>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</si>
  <si>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</si>
  <si>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</si>
  <si>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</si>
  <si>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</si>
  <si>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</si>
  <si>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</si>
  <si>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</si>
  <si>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</si>
  <si>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</si>
  <si>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</si>
  <si>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</si>
  <si>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</si>
  <si>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</si>
  <si>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</si>
  <si>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</si>
  <si>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</si>
  <si>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</si>
  <si>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</si>
  <si>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</si>
  <si>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</si>
  <si>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</si>
  <si>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</si>
  <si>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</si>
  <si>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</si>
  <si>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</si>
  <si>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</si>
  <si>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</si>
  <si>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</si>
  <si>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</si>
  <si>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</si>
  <si>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</si>
  <si>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</si>
  <si>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</si>
  <si>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</si>
  <si>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</si>
  <si>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</si>
  <si>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</si>
  <si>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</si>
  <si>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</si>
  <si>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</si>
  <si>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</si>
  <si>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</si>
  <si>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</si>
  <si>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</si>
  <si>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</si>
  <si>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</si>
  <si>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</si>
  <si>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</si>
  <si>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</si>
  <si>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</si>
  <si>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</si>
  <si>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</si>
  <si>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</si>
  <si>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</si>
  <si>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</si>
  <si>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</si>
  <si>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</si>
  <si>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</si>
  <si>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</si>
  <si>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</si>
  <si>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</si>
  <si>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</si>
  <si>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</si>
  <si>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</si>
  <si>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</si>
  <si>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</si>
  <si>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</si>
  <si>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</si>
  <si>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</si>
  <si>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</si>
  <si>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</si>
  <si>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</si>
  <si>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</si>
  <si>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</si>
  <si>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</si>
  <si>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</si>
  <si>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</si>
  <si>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</si>
  <si>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</si>
  <si>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</si>
  <si>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</si>
  <si>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</si>
  <si>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</si>
  <si>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</si>
  <si>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</si>
  <si>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</si>
  <si>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</si>
  <si>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</si>
  <si>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</si>
  <si>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</si>
  <si>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</si>
  <si>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</si>
  <si>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</si>
  <si>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</si>
  <si>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</si>
  <si>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</si>
  <si>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</si>
  <si>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</si>
  <si>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</si>
  <si>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</si>
  <si>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</si>
  <si>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</si>
  <si>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</si>
  <si>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</si>
  <si>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</si>
  <si>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</si>
  <si>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</si>
  <si>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</si>
  <si>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</si>
  <si>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</si>
  <si>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</si>
  <si>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</si>
  <si>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</si>
  <si>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</si>
  <si>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</si>
  <si>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</si>
  <si>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</si>
  <si>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</si>
  <si>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</si>
  <si>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</si>
  <si>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</si>
  <si>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</si>
  <si>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</si>
  <si>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</si>
  <si>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</si>
  <si>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</si>
  <si>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</si>
  <si>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</si>
  <si>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</si>
  <si>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</si>
  <si>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</si>
  <si>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</si>
  <si>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</si>
  <si>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</si>
  <si>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</si>
  <si>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</si>
  <si>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</si>
  <si>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</si>
  <si>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</si>
  <si>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</si>
  <si>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</si>
  <si>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</si>
  <si>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</si>
  <si>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</si>
  <si>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</si>
  <si>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</si>
  <si>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</si>
  <si>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</si>
  <si>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</si>
  <si>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</si>
  <si>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</si>
  <si>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</si>
  <si>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</si>
  <si>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</si>
  <si>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</si>
  <si>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</si>
  <si>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</si>
  <si>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</si>
  <si>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</si>
  <si>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</si>
  <si>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</si>
  <si>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</si>
  <si>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</si>
  <si>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</si>
  <si>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</si>
  <si>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</si>
  <si>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</si>
  <si>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</si>
  <si>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</si>
  <si>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</si>
  <si>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</si>
  <si>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</si>
  <si>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</si>
  <si>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</si>
  <si>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</si>
  <si>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</si>
  <si>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</si>
  <si>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</si>
  <si>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</si>
  <si>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</si>
  <si>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</si>
  <si>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</si>
  <si>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</si>
  <si>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</si>
  <si>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</si>
  <si>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</si>
  <si>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</si>
  <si>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</si>
  <si>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</si>
  <si>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</si>
  <si>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</si>
  <si>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</si>
  <si>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</si>
  <si>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</si>
  <si>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</si>
  <si>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</si>
  <si>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</si>
  <si>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</si>
  <si>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</si>
  <si>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</si>
  <si>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</si>
  <si>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</si>
  <si>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</si>
  <si>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</si>
  <si>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</si>
  <si>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</si>
  <si>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</si>
  <si>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</si>
  <si>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</si>
  <si>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</si>
  <si>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</si>
  <si>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</si>
  <si>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</si>
  <si>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</si>
  <si>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</si>
  <si>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</si>
  <si>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</si>
  <si>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</si>
  <si>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</si>
  <si>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</si>
  <si>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</si>
  <si>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</si>
  <si>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</si>
  <si>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</si>
  <si>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</si>
  <si>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</si>
  <si>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</si>
  <si>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</si>
  <si>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</si>
  <si>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</si>
  <si>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</si>
  <si>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</si>
  <si>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</si>
  <si>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</si>
  <si>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</si>
  <si>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</si>
  <si>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</si>
  <si>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</si>
  <si>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</si>
  <si>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</si>
  <si>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</si>
  <si>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</si>
  <si>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</si>
  <si>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</si>
  <si>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</si>
  <si>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</si>
  <si>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</si>
  <si>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</si>
  <si>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</si>
  <si>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</si>
  <si>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</si>
  <si>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</si>
  <si>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</si>
  <si>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</si>
  <si>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</si>
  <si>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</si>
  <si>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</si>
  <si>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</si>
  <si>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</si>
  <si>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</si>
  <si>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</si>
  <si>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</si>
  <si>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</si>
  <si>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</si>
  <si>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</si>
  <si>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</si>
  <si>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</si>
  <si>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</si>
  <si>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</si>
  <si>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</si>
  <si>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</si>
  <si>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</si>
  <si>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</si>
  <si>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</si>
  <si>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</si>
  <si>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</si>
  <si>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</si>
  <si>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</si>
  <si>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</si>
  <si>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</si>
  <si>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</si>
  <si>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</si>
  <si>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</si>
  <si>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</si>
  <si>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</si>
  <si>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</si>
  <si>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</si>
  <si>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</si>
  <si>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</si>
  <si>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</si>
  <si>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</si>
  <si>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</si>
  <si>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</si>
  <si>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</si>
  <si>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</si>
  <si>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</si>
  <si>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</si>
  <si>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</si>
  <si>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</si>
  <si>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</si>
  <si>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</si>
  <si>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</si>
  <si>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</si>
  <si>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</si>
  <si>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</si>
  <si>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</si>
  <si>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</si>
  <si>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</si>
  <si>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</si>
  <si>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</si>
  <si>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</si>
  <si>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</si>
  <si>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</si>
  <si>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</si>
  <si>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</si>
  <si>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</si>
  <si>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</si>
  <si>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</si>
  <si>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</si>
  <si>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</si>
  <si>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</si>
  <si>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</si>
  <si>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</si>
  <si>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</si>
  <si>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</si>
  <si>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</si>
  <si>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</si>
  <si>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</si>
  <si>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</si>
  <si>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</si>
  <si>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</si>
  <si>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</si>
  <si>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</si>
  <si>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</si>
  <si>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</si>
  <si>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</si>
  <si>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</si>
  <si>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</si>
  <si>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</si>
  <si>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</si>
  <si>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</si>
  <si>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</si>
  <si>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</si>
  <si>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</si>
  <si>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</si>
  <si>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</si>
  <si>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</si>
  <si>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</si>
  <si>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</si>
  <si>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</si>
  <si>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</si>
  <si>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</si>
  <si>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</si>
  <si>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</si>
  <si>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</si>
  <si>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</si>
  <si>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</si>
  <si>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</si>
  <si>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</si>
  <si>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</si>
  <si>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</si>
  <si>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</si>
  <si>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</si>
  <si>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</si>
  <si>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</si>
  <si>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</si>
  <si>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</si>
  <si>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</si>
  <si>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</si>
  <si>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</si>
  <si>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</si>
  <si>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</si>
  <si>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</si>
  <si>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</si>
  <si>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</si>
  <si>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</si>
  <si>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</si>
  <si>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</si>
  <si>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</si>
  <si>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</si>
  <si>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</si>
  <si>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</si>
  <si>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</si>
  <si>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</si>
  <si>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</si>
  <si>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</si>
  <si>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</si>
  <si>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</si>
  <si>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</si>
  <si>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</si>
  <si>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</si>
  <si>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</si>
  <si>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</si>
  <si>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</si>
  <si>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</si>
  <si>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</si>
  <si>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</si>
  <si>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</si>
  <si>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</si>
  <si>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</si>
  <si>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</si>
  <si>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</si>
  <si>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</si>
  <si>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</si>
  <si>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</si>
  <si>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</si>
  <si>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</si>
  <si>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</si>
  <si>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</si>
  <si>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</si>
  <si>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</si>
  <si>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</si>
  <si>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</si>
  <si>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</si>
  <si>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</si>
  <si>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</si>
  <si>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</si>
  <si>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</si>
  <si>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</si>
  <si>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</si>
  <si>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</si>
  <si>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</si>
  <si>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</si>
  <si>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</si>
  <si>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</si>
  <si>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</si>
  <si>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</si>
  <si>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</si>
  <si>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</si>
  <si>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</si>
  <si>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</si>
  <si>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</si>
  <si>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</si>
  <si>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</si>
  <si>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</si>
  <si>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</si>
  <si>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</si>
  <si>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</si>
  <si>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</si>
  <si>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</si>
  <si>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</si>
  <si>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</si>
  <si>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</si>
  <si>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</si>
  <si>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</si>
  <si>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</si>
  <si>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</si>
  <si>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</si>
  <si>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</si>
  <si>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</si>
  <si>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</si>
  <si>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</si>
  <si>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</si>
  <si>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</si>
  <si>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</si>
  <si>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</si>
  <si>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</si>
  <si>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</si>
  <si>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</si>
  <si>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</si>
  <si>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</si>
  <si>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</si>
  <si>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</si>
  <si>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</si>
  <si>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</si>
  <si>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</si>
  <si>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</si>
  <si>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</si>
  <si>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</si>
  <si>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</si>
  <si>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</si>
  <si>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</si>
  <si>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</si>
  <si>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</si>
  <si>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</si>
  <si>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</si>
  <si>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</si>
  <si>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</si>
  <si>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</si>
  <si>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</si>
  <si>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</si>
  <si>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</si>
  <si>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</si>
  <si>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</si>
  <si>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</si>
  <si>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</si>
  <si>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</si>
  <si>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</si>
  <si>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</si>
  <si>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</si>
  <si>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</si>
  <si>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</si>
  <si>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</si>
  <si>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</si>
  <si>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</si>
  <si>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</si>
  <si>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</si>
  <si>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</si>
  <si>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</si>
  <si>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</si>
  <si>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</si>
  <si>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</si>
  <si>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</si>
  <si>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</si>
  <si>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</si>
  <si>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</si>
  <si>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</si>
  <si>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</si>
  <si>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</si>
  <si>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</si>
  <si>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</si>
  <si>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</si>
  <si>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</si>
  <si>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</si>
  <si>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</si>
  <si>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</si>
  <si>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</si>
  <si>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</si>
  <si>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</si>
  <si>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</si>
  <si>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</si>
  <si>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</si>
  <si>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</si>
  <si>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</si>
  <si>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</si>
  <si>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</si>
  <si>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</si>
  <si>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</si>
  <si>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</si>
  <si>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</si>
  <si>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</si>
  <si>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</si>
  <si>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</si>
  <si>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</si>
  <si>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</si>
  <si>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</si>
  <si>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</si>
  <si>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</si>
  <si>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</si>
  <si>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</si>
  <si>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</si>
  <si>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</si>
  <si>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</si>
  <si>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</si>
  <si>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</si>
  <si>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</si>
  <si>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</si>
  <si>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</si>
  <si>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</si>
  <si>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</si>
  <si>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</si>
  <si>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</si>
  <si>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</si>
  <si>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</si>
  <si>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</si>
  <si>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</si>
  <si>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</si>
  <si>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</si>
  <si>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</si>
  <si>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</si>
  <si>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</si>
  <si>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</si>
  <si>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</si>
  <si>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</si>
  <si>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</si>
  <si>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</si>
  <si>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</si>
  <si>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</si>
  <si>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</si>
  <si>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</si>
  <si>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</si>
  <si>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</si>
  <si>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</si>
  <si>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</si>
  <si>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</si>
  <si>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</si>
  <si>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</si>
  <si>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</si>
  <si>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</si>
  <si>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</si>
  <si>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</si>
  <si>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</si>
  <si>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</si>
  <si>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</si>
  <si>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</si>
  <si>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</si>
  <si>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</si>
  <si>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</si>
  <si>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</si>
  <si>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</si>
  <si>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</si>
  <si>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</si>
  <si>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</si>
  <si>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</si>
  <si>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</si>
  <si>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</si>
  <si>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</si>
  <si>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</si>
  <si>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</si>
  <si>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</si>
  <si>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</si>
  <si>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</si>
  <si>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</si>
  <si>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</si>
  <si>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</si>
  <si>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</si>
  <si>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</si>
  <si>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</si>
  <si>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</si>
  <si>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</si>
  <si>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</si>
  <si>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</si>
  <si>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</si>
  <si>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</si>
  <si>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</si>
  <si>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</si>
  <si>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</si>
  <si>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</si>
  <si>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</si>
  <si>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</si>
  <si>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</si>
  <si>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</si>
  <si>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</si>
  <si>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</si>
  <si>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</si>
  <si>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</si>
  <si>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</si>
  <si>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</si>
  <si>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</si>
  <si>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</si>
  <si>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</si>
  <si>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</si>
  <si>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</si>
  <si>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</si>
  <si>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</si>
  <si>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</si>
  <si>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</si>
  <si>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</si>
  <si>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</si>
  <si>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</si>
  <si>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</si>
  <si>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</si>
  <si>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</si>
  <si>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</si>
  <si>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</si>
  <si>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</si>
  <si>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</si>
  <si>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</si>
  <si>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</si>
  <si>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</si>
  <si>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</si>
  <si>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</si>
  <si>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</si>
  <si>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</si>
  <si>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</si>
  <si>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</si>
  <si>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</si>
  <si>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</si>
  <si>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</si>
  <si>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</si>
  <si>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</si>
  <si>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</si>
  <si>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</si>
  <si>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</si>
  <si>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</si>
  <si>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</si>
  <si>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</si>
  <si>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</si>
  <si>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</si>
  <si>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</si>
  <si>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</si>
  <si>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</si>
  <si>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</si>
  <si>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</si>
  <si>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</si>
  <si>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</si>
  <si>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</si>
  <si>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</si>
  <si>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</si>
  <si>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</si>
  <si>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</si>
  <si>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</si>
  <si>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</si>
  <si>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</si>
  <si>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</si>
  <si>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</si>
  <si>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</si>
  <si>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</si>
  <si>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</si>
  <si>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</si>
  <si>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</si>
  <si>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</si>
  <si>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</si>
  <si>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</si>
  <si>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</si>
  <si>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</si>
  <si>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</si>
  <si>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</si>
  <si>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</si>
  <si>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</si>
  <si>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</si>
  <si>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</si>
  <si>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</si>
  <si>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</si>
  <si>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</si>
  <si>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</si>
  <si>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</si>
  <si>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</si>
  <si>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</si>
  <si>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</si>
  <si>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</si>
  <si>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</si>
  <si>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</si>
  <si>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</si>
  <si>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</si>
  <si>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</si>
  <si>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</si>
  <si>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</si>
  <si>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</si>
  <si>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</si>
  <si>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</si>
  <si>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</si>
  <si>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</si>
  <si>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</si>
  <si>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</si>
  <si>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</si>
  <si>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</si>
  <si>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</si>
  <si>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</si>
  <si>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</si>
  <si>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</si>
  <si>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</si>
  <si>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</si>
  <si>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</si>
  <si>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</si>
  <si>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</si>
  <si>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</si>
  <si>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</si>
  <si>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</si>
  <si>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</si>
  <si>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</si>
  <si>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</si>
  <si>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</si>
  <si>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</si>
  <si>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</si>
  <si>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</si>
  <si>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</si>
  <si>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</si>
  <si>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</si>
  <si>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</si>
  <si>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</si>
  <si>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</si>
  <si>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</si>
  <si>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</si>
  <si>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</si>
  <si>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</si>
  <si>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</si>
  <si>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</si>
  <si>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</si>
  <si>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</si>
  <si>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</si>
  <si>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</si>
  <si>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</si>
  <si>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</si>
  <si>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</si>
  <si>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</si>
  <si>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</si>
  <si>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</si>
  <si>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</si>
  <si>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</si>
  <si>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</si>
  <si>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</si>
  <si>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</si>
  <si>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</si>
  <si>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</si>
  <si>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</si>
  <si>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</si>
  <si>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</si>
  <si>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</si>
  <si>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</si>
  <si>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</si>
  <si>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</si>
  <si>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</si>
  <si>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</si>
  <si>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</si>
  <si>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</si>
  <si>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</si>
  <si>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</si>
  <si>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</si>
  <si>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</si>
  <si>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</si>
  <si>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</si>
  <si>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</si>
  <si>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</si>
  <si>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</si>
  <si>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</si>
  <si>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</si>
  <si>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</si>
  <si>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</si>
  <si>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</si>
  <si>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</si>
  <si>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</si>
  <si>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</si>
  <si>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</si>
  <si>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</si>
  <si>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</si>
  <si>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</si>
  <si>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</si>
  <si>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</si>
  <si>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</si>
  <si>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</si>
  <si>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</si>
  <si>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</si>
  <si>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</si>
  <si>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</si>
  <si>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</si>
  <si>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</si>
  <si>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</si>
  <si>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</si>
  <si>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</si>
  <si>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</si>
  <si>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</si>
  <si>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</si>
  <si>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</si>
  <si>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</si>
  <si>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</si>
  <si>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</si>
  <si>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</si>
  <si>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</si>
  <si>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</si>
  <si>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</si>
  <si>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</si>
  <si>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</si>
  <si>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</si>
  <si>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</si>
  <si>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</si>
  <si>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</si>
  <si>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</si>
  <si>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</si>
  <si>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</si>
  <si>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</si>
  <si>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</si>
  <si>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</si>
  <si>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</si>
  <si>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</si>
  <si>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</si>
  <si>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</si>
  <si>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</si>
  <si>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</si>
  <si>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</si>
  <si>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</si>
  <si>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</si>
  <si>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</si>
  <si>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</si>
  <si>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</si>
  <si>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</si>
  <si>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</si>
  <si>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</si>
  <si>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</si>
  <si>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</si>
  <si>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</si>
  <si>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</si>
  <si>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</si>
  <si>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</si>
  <si>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</si>
  <si>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</si>
  <si>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</si>
  <si>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</si>
  <si>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</si>
  <si>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</si>
  <si>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</si>
  <si>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</si>
  <si>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</si>
  <si>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</si>
  <si>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</si>
  <si>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</si>
  <si>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</si>
  <si>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</si>
  <si>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</si>
  <si>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</si>
  <si>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</si>
  <si>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</si>
  <si>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</si>
  <si>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</si>
  <si>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</si>
  <si>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</si>
  <si>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</si>
  <si>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</si>
  <si>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</si>
  <si>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</si>
  <si>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</si>
  <si>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</si>
  <si>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</si>
  <si>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</si>
  <si>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</si>
  <si>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</si>
  <si>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</si>
  <si>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</si>
  <si>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</si>
  <si>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</si>
  <si>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</si>
  <si>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</si>
  <si>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</si>
  <si>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</si>
  <si>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</si>
  <si>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</si>
  <si>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</si>
  <si>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</si>
  <si>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</si>
  <si>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</si>
  <si>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</si>
  <si>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</si>
  <si>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</si>
  <si>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</si>
  <si>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</si>
  <si>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</si>
  <si>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</si>
  <si>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</si>
  <si>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</si>
  <si>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</si>
  <si>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</si>
  <si>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</si>
  <si>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</si>
  <si>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</si>
  <si>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</si>
  <si>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</si>
  <si>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</si>
  <si>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</si>
  <si>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</si>
  <si>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</si>
  <si>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</si>
  <si>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</si>
  <si>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</si>
  <si>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</si>
  <si>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</si>
  <si>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</si>
  <si>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</si>
  <si>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</si>
  <si>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</si>
  <si>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</si>
  <si>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</si>
  <si>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</si>
  <si>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</si>
  <si>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</si>
  <si>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</si>
  <si>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</si>
  <si>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</si>
  <si>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</si>
  <si>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</si>
  <si>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</si>
  <si>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</si>
  <si>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</si>
  <si>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</si>
  <si>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</si>
  <si>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</si>
  <si>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</si>
  <si>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</si>
  <si>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</si>
  <si>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</si>
  <si>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</si>
  <si>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</si>
  <si>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</si>
  <si>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</si>
  <si>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</si>
  <si>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</si>
  <si>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</si>
  <si>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</si>
  <si>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</si>
  <si>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</si>
  <si>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</si>
  <si>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</si>
  <si>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</si>
  <si>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</si>
  <si>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</si>
  <si>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</si>
  <si>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</si>
  <si>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</si>
  <si>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</si>
  <si>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</si>
  <si>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</si>
  <si>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</si>
  <si>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</si>
  <si>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</si>
  <si>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</si>
  <si>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</si>
  <si>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</si>
  <si>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</si>
  <si>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</si>
  <si>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</si>
  <si>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</si>
  <si>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</si>
  <si>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</si>
  <si>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</si>
  <si>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</si>
  <si>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</si>
  <si>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</si>
  <si>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</si>
  <si>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</si>
  <si>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</si>
  <si>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</si>
  <si>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</si>
  <si>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</si>
  <si>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</si>
  <si>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</si>
  <si>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</si>
  <si>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</si>
  <si>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</si>
  <si>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</si>
  <si>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</si>
  <si>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</si>
  <si>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</si>
  <si>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</si>
  <si>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</si>
  <si>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</si>
  <si>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</si>
  <si>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</si>
  <si>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</si>
  <si>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</si>
  <si>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</si>
  <si>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</si>
  <si>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</si>
  <si>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</si>
  <si>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</si>
  <si>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</si>
  <si>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</si>
  <si>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</si>
  <si>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</si>
  <si>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</si>
  <si>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</si>
  <si>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</si>
  <si>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</si>
  <si>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</si>
  <si>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</si>
  <si>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</si>
  <si>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</si>
  <si>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</si>
  <si>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</si>
  <si>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</si>
  <si>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</si>
  <si>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</si>
  <si>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</si>
  <si>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</si>
  <si>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</si>
  <si>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</si>
  <si>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</si>
  <si>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</si>
  <si>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</si>
  <si>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</si>
  <si>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</si>
  <si>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</si>
  <si>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</si>
  <si>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</si>
  <si>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</si>
  <si>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</si>
  <si>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</si>
  <si>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</si>
  <si>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</si>
  <si>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</si>
  <si>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</si>
  <si>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</si>
  <si>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</si>
  <si>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</si>
  <si>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</si>
  <si>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</si>
  <si>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</si>
  <si>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</si>
  <si>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</si>
  <si>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</si>
  <si>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</si>
  <si>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</si>
  <si>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</si>
  <si>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</si>
  <si>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</si>
  <si>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</si>
  <si>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</si>
  <si>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</si>
  <si>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</si>
  <si>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</si>
  <si>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</si>
  <si>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</si>
  <si>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</si>
  <si>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</si>
  <si>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</si>
  <si>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</si>
  <si>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</si>
  <si>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</si>
  <si>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</si>
  <si>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</si>
  <si>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</si>
  <si>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</si>
  <si>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</si>
  <si>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</si>
  <si>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</si>
  <si>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</si>
  <si>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</si>
  <si>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</si>
  <si>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</si>
  <si>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</si>
  <si>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</si>
  <si>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</si>
  <si>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</si>
  <si>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</si>
  <si>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</si>
  <si>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</si>
  <si>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</si>
  <si>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</si>
  <si>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</si>
  <si>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</si>
  <si>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</si>
  <si>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</si>
  <si>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</si>
  <si>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</si>
  <si>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</si>
  <si>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</si>
  <si>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</si>
  <si>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</si>
  <si>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</si>
  <si>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</si>
  <si>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</si>
  <si>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</si>
  <si>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</si>
  <si>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</si>
  <si>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</si>
  <si>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</si>
  <si>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</si>
  <si>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</si>
  <si>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</si>
  <si>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</si>
  <si>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</si>
  <si>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</si>
  <si>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</si>
  <si>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</si>
  <si>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</si>
  <si>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</si>
  <si>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</si>
  <si>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</si>
  <si>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</si>
  <si>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</si>
  <si>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</si>
  <si>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</si>
  <si>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</si>
  <si>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</si>
  <si>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</si>
  <si>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</si>
  <si>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</si>
  <si>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</si>
  <si>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</si>
  <si>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</si>
  <si>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</si>
  <si>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</si>
  <si>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</si>
  <si>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</si>
  <si>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</si>
  <si>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</si>
  <si>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</si>
  <si>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</si>
  <si>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</si>
  <si>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</si>
  <si>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</si>
  <si>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</si>
  <si>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</si>
  <si>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</si>
  <si>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</si>
  <si>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</si>
  <si>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</si>
  <si>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</si>
  <si>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</si>
  <si>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</si>
  <si>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</si>
  <si>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</si>
  <si>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</si>
  <si>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</si>
  <si>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</si>
  <si>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</si>
  <si>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</si>
  <si>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</si>
  <si>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</si>
  <si>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</si>
  <si>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</si>
  <si>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</si>
  <si>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</si>
  <si>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</si>
  <si>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</si>
  <si>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</si>
  <si>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</si>
  <si>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</si>
  <si>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</si>
  <si>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</si>
  <si>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</si>
  <si>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</si>
  <si>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</si>
  <si>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</si>
  <si>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</si>
  <si>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</si>
  <si>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</si>
  <si>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</si>
  <si>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</si>
  <si>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</si>
  <si>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</si>
  <si>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</si>
  <si>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</si>
  <si>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</si>
  <si>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</si>
  <si>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</si>
  <si>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</si>
  <si>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</si>
  <si>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</si>
  <si>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</si>
  <si>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</si>
  <si>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</si>
  <si>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</si>
  <si>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</si>
  <si>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</si>
  <si>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</si>
  <si>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</si>
  <si>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</si>
  <si>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</si>
  <si>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</si>
  <si>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</si>
  <si>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</si>
  <si>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</si>
  <si>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</si>
  <si>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</si>
  <si>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</si>
  <si>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</si>
  <si>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</si>
  <si>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</si>
  <si>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</si>
  <si>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</si>
  <si>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</si>
  <si>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</si>
  <si>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</si>
  <si>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</si>
  <si>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</si>
  <si>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</si>
  <si>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</si>
  <si>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</si>
  <si>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</si>
  <si>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</si>
  <si>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</si>
  <si>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</si>
  <si>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</si>
  <si>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</si>
  <si>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</si>
  <si>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</si>
  <si>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</si>
  <si>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</si>
  <si>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</si>
  <si>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</si>
  <si>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</si>
  <si>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</si>
  <si>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</si>
  <si>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</si>
  <si>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</si>
  <si>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</si>
  <si>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</si>
  <si>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</si>
  <si>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</si>
  <si>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</si>
  <si>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</si>
  <si>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</si>
  <si>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</si>
  <si>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</si>
  <si>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</si>
  <si>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</si>
  <si>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</si>
  <si>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</si>
  <si>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</si>
  <si>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</si>
  <si>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</si>
  <si>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</si>
  <si>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</si>
  <si>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</si>
  <si>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</si>
  <si>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</si>
  <si>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</si>
  <si>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</si>
  <si>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</si>
  <si>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</si>
  <si>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</si>
  <si>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</si>
  <si>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</si>
  <si>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</si>
  <si>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</si>
  <si>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</si>
  <si>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</si>
  <si>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</si>
  <si>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</si>
  <si>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</si>
  <si>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</si>
  <si>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</si>
  <si>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</si>
  <si>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</si>
  <si>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</si>
  <si>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</si>
  <si>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</si>
  <si>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</si>
  <si>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</si>
  <si>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</si>
  <si>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</si>
  <si>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</si>
  <si>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</si>
  <si>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</si>
  <si>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</si>
  <si>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</si>
  <si>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</si>
  <si>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</si>
  <si>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</si>
  <si>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</si>
  <si>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</si>
  <si>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</si>
  <si>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</si>
  <si>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</si>
  <si>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</si>
  <si>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</si>
  <si>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</si>
  <si>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</si>
  <si>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</si>
  <si>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</si>
  <si>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</si>
  <si>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</si>
  <si>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</si>
  <si>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</si>
  <si>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</si>
  <si>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</si>
  <si>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</si>
  <si>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</si>
  <si>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</si>
  <si>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</si>
  <si>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</si>
  <si>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</si>
  <si>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</si>
  <si>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</si>
  <si>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</si>
  <si>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</si>
  <si>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</si>
  <si>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</si>
  <si>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</si>
  <si>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</si>
  <si>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</si>
  <si>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</si>
  <si>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</si>
  <si>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</si>
  <si>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</si>
  <si>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</si>
  <si>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</si>
  <si>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</si>
  <si>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</si>
  <si>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</si>
  <si>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</si>
  <si>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</si>
  <si>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</si>
  <si>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</si>
  <si>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</si>
  <si>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</si>
  <si>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</si>
  <si>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</si>
  <si>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</si>
  <si>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</si>
  <si>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</si>
  <si>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</si>
  <si>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</si>
  <si>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</si>
  <si>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</si>
  <si>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</si>
  <si>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</si>
  <si>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</si>
  <si>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</si>
  <si>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</si>
  <si>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</si>
  <si>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</si>
  <si>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</si>
  <si>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</si>
  <si>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</si>
  <si>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</si>
  <si>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</si>
  <si>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</si>
  <si>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</si>
  <si>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</si>
  <si>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</si>
  <si>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</si>
  <si>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</si>
  <si>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</si>
  <si>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</si>
  <si>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</si>
  <si>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</si>
  <si>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</si>
  <si>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</si>
  <si>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</si>
  <si>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</si>
  <si>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</si>
  <si>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</si>
  <si>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</si>
  <si>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</si>
  <si>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</si>
  <si>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</si>
  <si>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</si>
  <si>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</si>
  <si>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</si>
  <si>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</si>
  <si>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</si>
  <si>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</si>
  <si>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</si>
  <si>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</si>
  <si>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</si>
  <si>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</si>
  <si>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</si>
  <si>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</si>
  <si>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</si>
  <si>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</si>
  <si>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</si>
  <si>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</si>
  <si>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</si>
  <si>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</si>
  <si>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</si>
  <si>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</si>
  <si>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</si>
  <si>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</si>
  <si>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</si>
  <si>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</si>
  <si>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</si>
  <si>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</si>
  <si>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</si>
  <si>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</si>
  <si>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</si>
  <si>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</si>
  <si>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</si>
  <si>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</si>
  <si>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</si>
  <si>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</si>
  <si>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</si>
  <si>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</si>
  <si>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</si>
  <si>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</si>
  <si>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</si>
  <si>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</si>
  <si>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</si>
  <si>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</si>
  <si>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</si>
  <si>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</si>
  <si>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</si>
  <si>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</si>
  <si>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</si>
  <si>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</si>
  <si>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</si>
  <si>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</si>
  <si>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</si>
  <si>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</si>
  <si>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</si>
  <si>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</si>
  <si>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</si>
  <si>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</si>
  <si>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</si>
  <si>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</si>
  <si>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</si>
  <si>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</si>
  <si>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</si>
  <si>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</si>
  <si>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</si>
  <si>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</si>
  <si>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</si>
  <si>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</si>
  <si>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</si>
  <si>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</si>
  <si>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</si>
  <si>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</si>
  <si>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</si>
  <si>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</si>
  <si>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</si>
  <si>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</si>
  <si>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</si>
  <si>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</si>
  <si>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</si>
  <si>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</si>
  <si>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</si>
  <si>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</si>
  <si>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</si>
  <si>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</si>
  <si>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</si>
  <si>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</si>
  <si>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</si>
  <si>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</si>
  <si>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</si>
  <si>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</si>
  <si>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</si>
  <si>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</si>
  <si>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</si>
  <si>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</si>
  <si>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</si>
  <si>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</si>
  <si>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</si>
  <si>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</si>
  <si>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</si>
  <si>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</si>
  <si>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</si>
  <si>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</si>
  <si>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</si>
  <si>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</si>
  <si>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</si>
  <si>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</si>
  <si>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</si>
  <si>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</si>
  <si>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</si>
  <si>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</si>
  <si>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</si>
  <si>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</si>
  <si>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</si>
  <si>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</si>
  <si>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</si>
  <si>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</si>
  <si>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</si>
  <si>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</si>
  <si>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</si>
  <si>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</si>
  <si>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</si>
  <si>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</si>
  <si>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</si>
  <si>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</si>
  <si>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</si>
  <si>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</si>
  <si>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</si>
  <si>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</si>
  <si>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</si>
  <si>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</si>
  <si>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</si>
  <si>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</si>
  <si>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</si>
  <si>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</si>
  <si>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</si>
  <si>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</si>
  <si>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</si>
  <si>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</si>
  <si>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</si>
  <si>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</si>
  <si>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</si>
  <si>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</si>
  <si>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</si>
  <si>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</si>
  <si>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</si>
  <si>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</si>
  <si>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</si>
  <si>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</si>
  <si>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</si>
  <si>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</si>
  <si>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</si>
  <si>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</si>
  <si>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</si>
  <si>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</si>
  <si>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</si>
  <si>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</si>
  <si>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</si>
  <si>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</si>
  <si>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</si>
  <si>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</si>
  <si>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</si>
  <si>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</si>
  <si>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</si>
  <si>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</si>
  <si>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</si>
  <si>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</si>
  <si>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</si>
  <si>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</si>
  <si>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</si>
  <si>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</si>
  <si>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</si>
  <si>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</si>
  <si>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</si>
  <si>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</si>
  <si>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</si>
  <si>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</si>
  <si>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</si>
  <si>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</si>
  <si>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</si>
  <si>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</si>
  <si>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</si>
  <si>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</si>
  <si>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</si>
  <si>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</si>
  <si>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</si>
  <si>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</si>
  <si>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</si>
  <si>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</si>
  <si>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</si>
  <si>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</si>
  <si>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</si>
  <si>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</si>
  <si>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</si>
  <si>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</si>
  <si>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</si>
  <si>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</si>
  <si>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</si>
  <si>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</si>
  <si>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</si>
  <si>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</si>
  <si>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</si>
  <si>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</si>
  <si>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</si>
  <si>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</si>
  <si>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</si>
  <si>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</si>
  <si>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</si>
  <si>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</si>
  <si>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</si>
  <si>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</si>
  <si>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</si>
  <si>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</si>
  <si>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</si>
  <si>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</si>
  <si>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</si>
  <si>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</si>
  <si>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</si>
  <si>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</si>
  <si>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</si>
  <si>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</si>
  <si>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</si>
  <si>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</si>
  <si>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</si>
  <si>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</si>
  <si>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</si>
  <si>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</si>
  <si>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</si>
  <si>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</si>
  <si>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</si>
  <si>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</si>
  <si>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</si>
  <si>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</si>
  <si>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</si>
  <si>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</si>
  <si>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</si>
  <si>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</si>
  <si>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</si>
  <si>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</si>
  <si>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</si>
  <si>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</si>
  <si>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</si>
  <si>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</si>
  <si>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</si>
  <si>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</si>
  <si>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</si>
  <si>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</si>
  <si>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</si>
  <si>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</si>
  <si>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</si>
  <si>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</si>
  <si>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</si>
  <si>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</si>
  <si>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</si>
  <si>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</si>
  <si>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</si>
  <si>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</si>
  <si>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</si>
  <si>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</si>
  <si>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</si>
  <si>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</si>
  <si>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</si>
  <si>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</si>
  <si>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</si>
  <si>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</si>
  <si>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</si>
  <si>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</si>
  <si>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</si>
  <si>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</si>
  <si>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</si>
  <si>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</si>
  <si>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</si>
  <si>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</si>
  <si>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</si>
  <si>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</si>
  <si>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</si>
  <si>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</si>
  <si>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</si>
  <si>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</si>
  <si>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</si>
  <si>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</si>
  <si>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</si>
  <si>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</si>
  <si>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</si>
  <si>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</si>
  <si>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</si>
  <si>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</si>
  <si>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</si>
  <si>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</si>
  <si>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</si>
  <si>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</si>
  <si>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</si>
  <si>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</si>
  <si>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</si>
  <si>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</si>
  <si>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</si>
  <si>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</si>
  <si>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</si>
  <si>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</si>
  <si>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</si>
  <si>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</si>
  <si>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</si>
  <si>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</si>
  <si>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</si>
  <si>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</si>
  <si>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</si>
  <si>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</si>
  <si>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</si>
  <si>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</si>
  <si>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</si>
  <si>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</si>
  <si>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</si>
  <si>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</si>
  <si>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</si>
  <si>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</si>
  <si>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</si>
  <si>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</si>
  <si>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</si>
  <si>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</si>
  <si>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</si>
  <si>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</si>
  <si>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</si>
  <si>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</si>
  <si>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</si>
  <si>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</si>
  <si>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</si>
  <si>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</si>
  <si>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</si>
  <si>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</si>
  <si>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</si>
  <si>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</si>
  <si>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</si>
  <si>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</si>
  <si>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</si>
  <si>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</si>
  <si>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</si>
  <si>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</si>
  <si>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</si>
  <si>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</si>
  <si>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</si>
  <si>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</si>
  <si>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</si>
  <si>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</si>
  <si>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</si>
  <si>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</si>
  <si>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</si>
  <si>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</si>
  <si>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</si>
  <si>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</si>
  <si>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</si>
  <si>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</si>
  <si>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</si>
  <si>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</si>
  <si>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</si>
  <si>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</si>
  <si>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</si>
  <si>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</si>
  <si>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</si>
  <si>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</si>
  <si>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</si>
  <si>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</si>
  <si>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</si>
  <si>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</si>
  <si>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</si>
  <si>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</si>
  <si>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</si>
  <si>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</si>
  <si>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</si>
  <si>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</si>
  <si>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</si>
  <si>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</si>
  <si>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</si>
  <si>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</si>
  <si>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</si>
  <si>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</si>
  <si>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</si>
  <si>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</si>
  <si>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</si>
  <si>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</si>
  <si>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</si>
  <si>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</si>
  <si>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</si>
  <si>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</si>
  <si>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</si>
  <si>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</si>
  <si>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</si>
  <si>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</si>
  <si>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</si>
  <si>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</si>
  <si>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</si>
  <si>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</si>
  <si>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</si>
  <si>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</si>
  <si>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</si>
  <si>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</si>
  <si>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</si>
  <si>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</si>
  <si>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</si>
  <si>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</si>
  <si>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</si>
  <si>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</si>
  <si>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</si>
  <si>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</si>
  <si>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</si>
  <si>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</si>
  <si>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</si>
  <si>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</si>
  <si>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</si>
  <si>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</si>
  <si>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</si>
  <si>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</si>
  <si>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</si>
  <si>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</si>
  <si>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</si>
  <si>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</si>
  <si>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</si>
  <si>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</si>
  <si>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</si>
  <si>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</si>
  <si>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</si>
  <si>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</si>
  <si>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</si>
  <si>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</si>
  <si>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</si>
  <si>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</si>
  <si>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</si>
  <si>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</si>
  <si>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</si>
  <si>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</si>
  <si>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</si>
  <si>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</si>
  <si>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</si>
  <si>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</si>
  <si>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</si>
  <si>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</si>
  <si>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</si>
  <si>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</si>
  <si>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</si>
  <si>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</si>
  <si>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</si>
  <si>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</si>
  <si>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</si>
  <si>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</si>
  <si>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</si>
  <si>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</si>
  <si>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</si>
  <si>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</si>
  <si>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</si>
  <si>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</si>
  <si>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</si>
  <si>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</si>
  <si>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</si>
  <si>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</si>
  <si>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</si>
  <si>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</si>
  <si>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</si>
  <si>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</si>
  <si>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</si>
  <si>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</si>
  <si>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</si>
  <si>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</si>
  <si>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</si>
  <si>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</si>
  <si>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</si>
  <si>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</si>
  <si>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</si>
  <si>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</si>
  <si>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</si>
  <si>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</si>
  <si>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</si>
  <si>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</si>
  <si>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</si>
  <si>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</si>
  <si>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</si>
  <si>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</si>
  <si>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</si>
  <si>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</si>
  <si>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</si>
  <si>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</si>
  <si>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</si>
  <si>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</si>
  <si>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</si>
  <si>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</si>
  <si>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</si>
  <si>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</si>
  <si>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</si>
  <si>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</si>
  <si>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</si>
  <si>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</si>
  <si>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</si>
  <si>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</si>
  <si>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</si>
  <si>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</si>
  <si>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</si>
  <si>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</si>
  <si>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</si>
  <si>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</si>
  <si>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</si>
  <si>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</si>
  <si>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</si>
  <si>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</si>
  <si>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</si>
  <si>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</si>
  <si>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</si>
  <si>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</si>
  <si>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</si>
  <si>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</si>
  <si>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</si>
  <si>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</si>
  <si>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</si>
  <si>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</si>
  <si>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</si>
  <si>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</si>
  <si>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</si>
  <si>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</si>
  <si>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</si>
  <si>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</si>
  <si>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</si>
  <si>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</si>
  <si>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</si>
  <si>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</si>
  <si>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</si>
  <si>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</si>
  <si>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</si>
  <si>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</si>
  <si>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</si>
  <si>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</si>
  <si>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</si>
  <si>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</si>
  <si>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</si>
  <si>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</si>
  <si>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</si>
  <si>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</si>
  <si>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</si>
  <si>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</si>
  <si>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</si>
  <si>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</si>
  <si>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</si>
  <si>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</si>
  <si>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</si>
  <si>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</si>
  <si>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</si>
  <si>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</si>
  <si>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</si>
  <si>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</si>
  <si>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</si>
  <si>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</si>
  <si>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</si>
  <si>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</si>
  <si>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</si>
  <si>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</si>
  <si>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</si>
  <si>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</si>
  <si>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</si>
  <si>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</si>
  <si>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</si>
  <si>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</si>
  <si>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</si>
  <si>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</si>
  <si>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</si>
  <si>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</si>
  <si>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</si>
  <si>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</si>
  <si>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</si>
  <si>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</si>
  <si>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</si>
  <si>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</si>
  <si>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</si>
  <si>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</si>
  <si>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</si>
  <si>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</si>
  <si>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</si>
  <si>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</si>
  <si>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</si>
  <si>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</si>
  <si>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</si>
  <si>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</si>
  <si>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</si>
  <si>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</si>
  <si>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</si>
  <si>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</si>
  <si>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</si>
  <si>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</si>
  <si>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</si>
  <si>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</si>
  <si>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</si>
  <si>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</si>
  <si>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</si>
  <si>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</si>
  <si>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</si>
  <si>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</si>
  <si>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</si>
  <si>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</si>
  <si>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</si>
  <si>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</si>
  <si>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</si>
  <si>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</si>
  <si>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</si>
  <si>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</si>
  <si>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</si>
  <si>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</si>
  <si>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</si>
  <si>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</si>
  <si>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</si>
  <si>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</si>
  <si>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</si>
  <si>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</si>
  <si>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</si>
  <si>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</si>
  <si>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</si>
  <si>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</si>
  <si>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</si>
  <si>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</si>
  <si>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</si>
  <si>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</si>
  <si>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</si>
  <si>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</si>
  <si>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</si>
  <si>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</si>
  <si>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</si>
  <si>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</si>
  <si>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</si>
  <si>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</si>
  <si>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</si>
  <si>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</si>
  <si>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</si>
  <si>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</si>
  <si>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</si>
  <si>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</si>
  <si>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</si>
  <si>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</si>
  <si>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</si>
  <si>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</si>
  <si>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</si>
  <si>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</si>
  <si>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</si>
  <si>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</si>
  <si>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</si>
  <si>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</si>
  <si>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</si>
  <si>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</si>
  <si>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</si>
  <si>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</si>
  <si>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</si>
  <si>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</si>
  <si>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</si>
  <si>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</si>
  <si>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</si>
  <si>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</si>
  <si>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</si>
  <si>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</si>
  <si>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</si>
  <si>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</si>
  <si>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</si>
  <si>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</si>
  <si>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</si>
  <si>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</si>
  <si>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</si>
  <si>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</si>
  <si>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</si>
  <si>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</si>
  <si>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</si>
  <si>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</si>
  <si>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</si>
  <si>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</si>
  <si>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</si>
  <si>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</si>
  <si>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</si>
  <si>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</si>
  <si>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</si>
  <si>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</si>
  <si>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</si>
  <si>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</si>
  <si>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</si>
  <si>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</si>
  <si>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</si>
  <si>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</si>
  <si>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</si>
  <si>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</si>
  <si>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</si>
  <si>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</si>
  <si>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</si>
  <si>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</si>
  <si>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</si>
  <si>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</si>
  <si>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</si>
  <si>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</si>
  <si>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</si>
  <si>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</si>
  <si>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</si>
  <si>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</si>
  <si>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</si>
  <si>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</si>
  <si>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</si>
  <si>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</si>
  <si>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</si>
  <si>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</si>
  <si>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</si>
  <si>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</si>
  <si>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</si>
  <si>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</si>
  <si>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</si>
  <si>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</si>
  <si>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</si>
  <si>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</si>
  <si>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</si>
  <si>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</si>
  <si>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</si>
  <si>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</si>
  <si>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</si>
  <si>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</si>
  <si>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</si>
  <si>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</si>
  <si>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</si>
  <si>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</si>
  <si>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</si>
  <si>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</si>
  <si>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</si>
  <si>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</si>
  <si>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</si>
  <si>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</si>
  <si>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</si>
  <si>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</si>
  <si>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</si>
  <si>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</si>
  <si>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</si>
  <si>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</si>
  <si>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</si>
  <si>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</si>
  <si>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</si>
  <si>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</si>
  <si>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</si>
  <si>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</si>
  <si>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</si>
  <si>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</si>
  <si>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</si>
  <si>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</si>
  <si>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</si>
  <si>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</si>
  <si>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</si>
  <si>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</si>
  <si>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</si>
  <si>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</si>
  <si>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</si>
  <si>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</si>
  <si>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</si>
  <si>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</si>
  <si>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</si>
  <si>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</si>
  <si>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</si>
  <si>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</si>
  <si>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</si>
  <si>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</si>
  <si>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</si>
  <si>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</si>
  <si>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</si>
  <si>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</si>
  <si>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</si>
  <si>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</si>
  <si>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</si>
  <si>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</si>
  <si>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</si>
  <si>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</si>
  <si>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</si>
  <si>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</si>
  <si>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</si>
  <si>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</si>
  <si>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</si>
  <si>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</si>
  <si>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</si>
  <si>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</si>
  <si>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</si>
  <si>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</si>
  <si>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</si>
  <si>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</si>
  <si>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</si>
  <si>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</si>
  <si>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</si>
  <si>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</si>
  <si>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</si>
  <si>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</si>
  <si>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</si>
  <si>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</si>
  <si>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</si>
  <si>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</si>
  <si>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</si>
  <si>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</si>
  <si>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</si>
  <si>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</si>
  <si>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</si>
  <si>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</si>
  <si>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</si>
  <si>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</si>
  <si>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</si>
  <si>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</si>
  <si>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</si>
  <si>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</si>
  <si>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</si>
  <si>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</si>
  <si>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</si>
  <si>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</si>
  <si>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</si>
  <si>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</si>
  <si>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</si>
  <si>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</si>
  <si>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</si>
  <si>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</si>
  <si>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</si>
  <si>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</si>
  <si>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</si>
  <si>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</si>
  <si>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</si>
  <si>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</si>
  <si>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</si>
  <si>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</si>
  <si>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</si>
  <si>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</si>
  <si>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</si>
  <si>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</si>
  <si>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</si>
  <si>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</si>
  <si>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</si>
  <si>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</si>
  <si>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</si>
  <si>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</si>
  <si>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</si>
  <si>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</si>
  <si>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</si>
  <si>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</si>
  <si>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</si>
  <si>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</si>
  <si>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</si>
  <si>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</si>
  <si>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</si>
  <si>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</si>
  <si>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</si>
  <si>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</si>
  <si>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</si>
  <si>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</si>
  <si>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</si>
  <si>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</si>
  <si>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</si>
  <si>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</si>
  <si>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</si>
  <si>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</si>
  <si>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</si>
  <si>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</si>
  <si>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</si>
  <si>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</si>
  <si>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</si>
  <si>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</si>
  <si>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</si>
  <si>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</si>
  <si>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</si>
  <si>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</si>
  <si>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</si>
  <si>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</si>
  <si>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</si>
  <si>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</si>
  <si>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</si>
  <si>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</si>
  <si>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</si>
  <si>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</si>
  <si>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</si>
  <si>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</si>
  <si>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</si>
  <si>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</si>
  <si>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</si>
  <si>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</si>
  <si>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</si>
  <si>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</si>
  <si>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</si>
  <si>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</si>
  <si>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</si>
  <si>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</si>
  <si>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</si>
  <si>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</si>
  <si>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</si>
  <si>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</si>
  <si>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</si>
  <si>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</si>
  <si>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</si>
  <si>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</si>
  <si>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</si>
  <si>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</si>
  <si>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</si>
  <si>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</si>
  <si>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</si>
  <si>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</si>
  <si>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</si>
  <si>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</si>
  <si>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</si>
  <si>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</si>
  <si>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</si>
  <si>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</si>
  <si>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</si>
  <si>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</si>
  <si>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</si>
  <si>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</si>
  <si>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</si>
  <si>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</si>
  <si>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</si>
  <si>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</si>
  <si>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</si>
  <si>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</si>
  <si>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</si>
  <si>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</si>
  <si>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</si>
  <si>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</si>
  <si>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</si>
  <si>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</si>
  <si>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</si>
  <si>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</si>
  <si>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</si>
  <si>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</si>
  <si>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</si>
  <si>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</si>
  <si>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</si>
  <si>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</si>
  <si>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</si>
  <si>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</si>
  <si>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</si>
  <si>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</si>
  <si>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</si>
  <si>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</si>
  <si>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</si>
  <si>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</si>
  <si>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</si>
  <si>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</si>
  <si>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</si>
  <si>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</si>
  <si>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</si>
  <si>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</si>
  <si>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</si>
  <si>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</si>
  <si>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</si>
  <si>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</si>
  <si>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</si>
  <si>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</si>
  <si>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</si>
  <si>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</si>
  <si>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</si>
  <si>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</si>
  <si>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</si>
  <si>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</si>
  <si>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</si>
  <si>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</si>
  <si>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</si>
  <si>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</si>
  <si>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</si>
  <si>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</si>
  <si>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</si>
  <si>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</si>
  <si>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</si>
  <si>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</si>
  <si>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</si>
  <si>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</si>
  <si>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</si>
  <si>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</si>
  <si>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</si>
  <si>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</si>
  <si>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</si>
  <si>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</si>
  <si>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</si>
  <si>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</si>
  <si>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</si>
  <si>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</si>
  <si>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</si>
  <si>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</si>
  <si>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</si>
  <si>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</si>
  <si>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</si>
  <si>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</si>
  <si>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</si>
  <si>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</si>
  <si>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</si>
  <si>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</si>
  <si>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</si>
  <si>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</si>
  <si>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</si>
  <si>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</si>
  <si>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</si>
  <si>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</si>
  <si>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</si>
  <si>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</si>
  <si>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</si>
  <si>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</si>
  <si>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</si>
  <si>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</si>
  <si>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</si>
  <si>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</si>
  <si>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</si>
  <si>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</si>
  <si>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</si>
  <si>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</si>
  <si>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</si>
  <si>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</si>
  <si>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</si>
  <si>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</si>
  <si>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</si>
  <si>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</si>
  <si>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</si>
  <si>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</si>
  <si>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</si>
  <si>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</si>
  <si>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</si>
  <si>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</si>
  <si>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</si>
  <si>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</si>
  <si>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</si>
  <si>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</si>
  <si>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</si>
  <si>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</si>
  <si>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</si>
  <si>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</si>
  <si>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</si>
  <si>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</si>
  <si>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</si>
  <si>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</si>
  <si>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</si>
  <si>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</si>
  <si>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</si>
  <si>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</si>
  <si>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</si>
  <si>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</si>
  <si>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</si>
  <si>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</si>
  <si>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</si>
  <si>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</si>
  <si>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</si>
  <si>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</si>
  <si>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</si>
  <si>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</si>
  <si>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</si>
  <si>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</si>
  <si>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</si>
  <si>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</si>
  <si>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</si>
  <si>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</si>
  <si>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</si>
  <si>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</si>
  <si>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</si>
  <si>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</si>
  <si>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</si>
  <si>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</si>
  <si>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</si>
  <si>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</si>
  <si>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</si>
  <si>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</si>
  <si>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</si>
  <si>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</si>
  <si>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</si>
  <si>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</si>
  <si>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</si>
  <si>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</si>
  <si>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</si>
  <si>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</si>
  <si>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</si>
  <si>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</si>
  <si>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</si>
  <si>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</si>
  <si>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</si>
  <si>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</si>
  <si>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</si>
  <si>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</si>
  <si>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</si>
  <si>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</si>
  <si>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</si>
  <si>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</si>
  <si>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</si>
  <si>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</si>
  <si>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</si>
  <si>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</si>
  <si>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</si>
  <si>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</si>
  <si>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</si>
  <si>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</si>
  <si>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</si>
  <si>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</si>
  <si>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</si>
  <si>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</si>
  <si>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</si>
  <si>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</si>
  <si>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</si>
  <si>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</si>
  <si>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</si>
  <si>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</si>
  <si>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</si>
  <si>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</si>
  <si>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</si>
  <si>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</si>
  <si>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</si>
  <si>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</si>
  <si>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</si>
  <si>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</si>
  <si>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</si>
  <si>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</si>
  <si>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</si>
  <si>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</si>
  <si>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</si>
  <si>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</si>
  <si>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</si>
  <si>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</si>
  <si>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</si>
  <si>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</si>
  <si>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</si>
  <si>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</si>
  <si>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</si>
  <si>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</si>
  <si>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</si>
  <si>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</si>
  <si>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</si>
  <si>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</si>
  <si>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</si>
  <si>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</si>
  <si>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</si>
  <si>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</si>
  <si>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</si>
  <si>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</si>
  <si>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</si>
  <si>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</si>
  <si>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</si>
  <si>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</si>
  <si>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</si>
  <si>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</si>
  <si>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</si>
  <si>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</si>
  <si>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</si>
  <si>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</si>
  <si>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</si>
  <si>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</si>
  <si>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</si>
  <si>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</si>
  <si>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</si>
  <si>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</si>
  <si>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</si>
  <si>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</si>
  <si>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</si>
  <si>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</si>
  <si>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</si>
  <si>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</si>
  <si>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</si>
  <si>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</si>
  <si>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</si>
  <si>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</si>
  <si>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</si>
  <si>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</si>
  <si>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</si>
  <si>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</si>
  <si>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</si>
  <si>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</si>
  <si>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</si>
  <si>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</si>
  <si>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</si>
  <si>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</si>
  <si>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</si>
  <si>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</si>
  <si>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</si>
  <si>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</si>
  <si>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</si>
  <si>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</si>
  <si>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</si>
  <si>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</si>
  <si>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</si>
  <si>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</si>
  <si>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</si>
  <si>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</si>
  <si>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</si>
  <si>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</si>
  <si>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</si>
  <si>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</si>
  <si>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</si>
  <si>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</si>
  <si>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</si>
  <si>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</si>
  <si>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</si>
  <si>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</si>
  <si>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</si>
  <si>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</si>
  <si>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</si>
  <si>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</si>
  <si>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</si>
  <si>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</si>
  <si>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</si>
  <si>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</si>
  <si>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</si>
  <si>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</si>
  <si>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</si>
  <si>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</si>
  <si>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</si>
  <si>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</si>
  <si>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</si>
  <si>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</si>
  <si>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</si>
  <si>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</si>
  <si>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</si>
  <si>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</si>
  <si>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</si>
  <si>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</si>
  <si>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</si>
  <si>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</si>
  <si>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</si>
  <si>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</si>
  <si>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</si>
  <si>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</si>
  <si>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</si>
  <si>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</si>
  <si>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</si>
  <si>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</si>
  <si>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</si>
  <si>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</si>
  <si>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</si>
  <si>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</si>
  <si>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</si>
  <si>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</si>
  <si>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</si>
  <si>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</si>
  <si>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</si>
  <si>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</si>
  <si>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</si>
  <si>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</si>
  <si>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</si>
  <si>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</si>
  <si>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</si>
  <si>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</si>
  <si>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</si>
  <si>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</si>
  <si>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</si>
  <si>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</si>
  <si>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</si>
  <si>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</si>
  <si>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</si>
  <si>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</si>
  <si>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</si>
  <si>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</si>
  <si>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</si>
  <si>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</si>
  <si>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</si>
  <si>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</si>
  <si>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</si>
  <si>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</si>
  <si>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</si>
  <si>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</si>
  <si>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</si>
  <si>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</si>
  <si>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</si>
  <si>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</si>
  <si>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</si>
  <si>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</si>
  <si>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</si>
  <si>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</si>
  <si>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</si>
  <si>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</si>
  <si>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</si>
  <si>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</si>
  <si>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</si>
  <si>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</si>
  <si>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</si>
  <si>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</si>
  <si>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</si>
  <si>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</si>
  <si>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</si>
  <si>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</si>
  <si>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</si>
  <si>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</si>
  <si>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</si>
  <si>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</si>
  <si>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</si>
  <si>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</si>
  <si>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</si>
  <si>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</si>
  <si>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</si>
  <si>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</si>
  <si>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</si>
  <si>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</si>
  <si>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</si>
  <si>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</si>
  <si>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</si>
  <si>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</si>
  <si>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</si>
  <si>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</si>
  <si>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</si>
  <si>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</si>
  <si>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</si>
  <si>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</si>
  <si>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</si>
  <si>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</si>
  <si>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</si>
  <si>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</si>
  <si>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</si>
  <si>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</si>
  <si>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</si>
  <si>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</si>
  <si>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</si>
  <si>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</si>
  <si>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</si>
  <si>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</si>
  <si>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</si>
  <si>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</si>
  <si>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</si>
  <si>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</si>
  <si>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</si>
  <si>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</si>
  <si>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</si>
  <si>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</si>
  <si>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</si>
  <si>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</si>
  <si>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</si>
  <si>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</si>
  <si>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</si>
  <si>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</si>
  <si>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</si>
  <si>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</si>
  <si>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</si>
  <si>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</si>
  <si>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</si>
  <si>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</si>
  <si>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</si>
  <si>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</si>
  <si>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</si>
  <si>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</si>
  <si>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</si>
  <si>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</si>
  <si>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</si>
  <si>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</si>
  <si>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</si>
  <si>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</si>
  <si>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</si>
  <si>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</si>
  <si>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</si>
  <si>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</si>
  <si>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</si>
  <si>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</si>
  <si>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</si>
  <si>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</si>
  <si>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</si>
  <si>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</si>
  <si>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</si>
  <si>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</si>
  <si>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</si>
  <si>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</si>
  <si>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</si>
  <si>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</si>
  <si>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</si>
  <si>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</si>
  <si>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</si>
  <si>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</si>
  <si>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</si>
  <si>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</si>
  <si>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</si>
  <si>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</si>
  <si>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</si>
  <si>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</si>
  <si>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</si>
  <si>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</si>
  <si>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</si>
  <si>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</si>
  <si>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</si>
  <si>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</si>
  <si>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</si>
  <si>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</si>
  <si>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</si>
  <si>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</si>
  <si>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</si>
  <si>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</si>
  <si>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</si>
  <si>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</si>
  <si>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</si>
  <si>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</si>
  <si>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</si>
  <si>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</si>
  <si>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</si>
  <si>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</si>
  <si>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</si>
  <si>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</si>
  <si>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</si>
  <si>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</si>
  <si>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</si>
  <si>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</si>
  <si>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</si>
  <si>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</si>
  <si>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</si>
  <si>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</si>
  <si>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</si>
  <si>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</si>
  <si>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</si>
  <si>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</si>
  <si>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</si>
  <si>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</si>
  <si>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</si>
  <si>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</si>
  <si>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</si>
  <si>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</si>
  <si>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</si>
  <si>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</si>
  <si>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</si>
  <si>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</si>
  <si>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</si>
  <si>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</si>
  <si>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</si>
  <si>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</si>
  <si>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</si>
  <si>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</si>
  <si>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</si>
  <si>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</si>
  <si>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</si>
  <si>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</si>
  <si>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</si>
  <si>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</si>
  <si>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</si>
  <si>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</si>
  <si>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</si>
  <si>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</si>
  <si>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</si>
  <si>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</si>
  <si>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</si>
  <si>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</si>
  <si>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</si>
  <si>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</si>
  <si>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</si>
  <si>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</si>
  <si>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</si>
  <si>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</si>
  <si>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</si>
  <si>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</si>
  <si>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</si>
  <si>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</si>
  <si>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</si>
  <si>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</si>
  <si>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</si>
  <si>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</si>
  <si>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</si>
  <si>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</si>
  <si>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</si>
  <si>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</si>
  <si>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</si>
  <si>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</si>
  <si>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</si>
  <si>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</si>
  <si>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</si>
  <si>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</si>
  <si>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</si>
  <si>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</si>
  <si>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</si>
  <si>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</si>
  <si>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</si>
  <si>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</si>
  <si>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</si>
  <si>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</si>
  <si>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</si>
  <si>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</si>
  <si>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</si>
  <si>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</si>
  <si>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</si>
  <si>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</si>
  <si>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</si>
  <si>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</si>
  <si>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</si>
  <si>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</si>
  <si>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</si>
  <si>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</si>
  <si>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</si>
  <si>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</si>
  <si>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</si>
  <si>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</si>
  <si>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</si>
  <si>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</si>
  <si>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</si>
  <si>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</si>
  <si>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</si>
  <si>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</si>
  <si>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</si>
  <si>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</si>
  <si>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</si>
  <si>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</si>
  <si>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</si>
  <si>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</si>
  <si>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</si>
  <si>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</si>
  <si>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</si>
  <si>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</si>
  <si>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</si>
  <si>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</si>
  <si>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</si>
  <si>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</si>
  <si>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</si>
  <si>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</si>
  <si>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</si>
  <si>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</si>
  <si>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</si>
  <si>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</si>
  <si>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</si>
  <si>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</si>
  <si>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</si>
  <si>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</si>
  <si>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</si>
  <si>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</si>
  <si>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</si>
  <si>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</si>
  <si>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</si>
  <si>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</si>
  <si>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</si>
  <si>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</si>
  <si>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</si>
  <si>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</si>
  <si>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</si>
  <si>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</si>
  <si>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</si>
  <si>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</si>
  <si>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</si>
  <si>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</si>
  <si>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</si>
  <si>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</si>
  <si>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</si>
  <si>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</si>
  <si>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</si>
  <si>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</si>
  <si>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</si>
  <si>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</si>
  <si>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</si>
  <si>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</si>
  <si>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</si>
  <si>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</si>
  <si>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</si>
  <si>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</si>
  <si>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</si>
  <si>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</si>
  <si>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</si>
  <si>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</si>
  <si>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</si>
  <si>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</si>
  <si>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</si>
  <si>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</si>
  <si>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</si>
  <si>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</si>
  <si>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</si>
  <si>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</si>
  <si>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</si>
  <si>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</si>
  <si>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</si>
  <si>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</si>
  <si>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</si>
  <si>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</si>
  <si>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</si>
  <si>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</si>
  <si>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</si>
  <si>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</si>
  <si>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</si>
  <si>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</si>
  <si>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</si>
  <si>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</si>
  <si>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</si>
  <si>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</si>
  <si>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</si>
  <si>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</si>
  <si>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</si>
  <si>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</si>
  <si>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</si>
  <si>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</si>
  <si>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</si>
  <si>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</si>
  <si>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</si>
  <si>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</si>
  <si>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</si>
  <si>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</si>
  <si>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</si>
  <si>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</si>
  <si>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</si>
  <si>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</si>
  <si>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</si>
  <si>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</si>
  <si>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</si>
  <si>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</si>
  <si>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</si>
  <si>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</si>
  <si>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</si>
  <si>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</si>
  <si>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</si>
  <si>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</si>
  <si>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</si>
  <si>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</si>
  <si>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</si>
  <si>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</si>
  <si>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</si>
  <si>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</si>
  <si>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</si>
  <si>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</si>
  <si>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</si>
  <si>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</si>
  <si>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</si>
  <si>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</si>
  <si>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</si>
  <si>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</si>
  <si>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</si>
  <si>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</si>
  <si>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</si>
  <si>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</si>
  <si>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</si>
  <si>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</si>
  <si>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</si>
  <si>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</si>
  <si>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</si>
  <si>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</si>
  <si>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</si>
  <si>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</si>
  <si>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</si>
  <si>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</si>
  <si>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</si>
  <si>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</si>
  <si>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</si>
  <si>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</si>
  <si>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</si>
  <si>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</si>
  <si>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</si>
  <si>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</si>
  <si>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</si>
  <si>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</si>
  <si>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</si>
  <si>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</si>
  <si>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</si>
  <si>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</si>
  <si>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</si>
  <si>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</si>
  <si>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</si>
  <si>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</si>
  <si>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</si>
  <si>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</si>
  <si>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</si>
  <si>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</si>
  <si>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</si>
  <si>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</si>
  <si>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</si>
  <si>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</si>
  <si>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</si>
  <si>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</si>
  <si>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</si>
  <si>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</si>
  <si>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</si>
  <si>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</si>
  <si>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</si>
  <si>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</si>
  <si>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</si>
  <si>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</si>
  <si>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</si>
  <si>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</si>
  <si>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</si>
  <si>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</si>
  <si>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</si>
  <si>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</si>
  <si>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</si>
  <si>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</si>
  <si>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</si>
  <si>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</si>
  <si>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</si>
  <si>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</si>
  <si>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</si>
  <si>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</si>
  <si>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</si>
  <si>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</si>
  <si>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</si>
  <si>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</si>
  <si>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</si>
  <si>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</si>
  <si>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</si>
  <si>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</si>
  <si>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</si>
  <si>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</si>
  <si>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</si>
  <si>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</si>
  <si>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</si>
  <si>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</si>
  <si>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</si>
  <si>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</si>
  <si>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</si>
  <si>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</si>
  <si>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</si>
  <si>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</si>
  <si>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</si>
  <si>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</si>
  <si>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</si>
  <si>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</si>
  <si>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</si>
  <si>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</si>
  <si>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</si>
  <si>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</si>
  <si>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</si>
  <si>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</si>
  <si>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</si>
  <si>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</si>
  <si>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</si>
  <si>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</si>
  <si>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</si>
  <si>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</si>
  <si>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</si>
  <si>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</si>
  <si>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</si>
  <si>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</si>
  <si>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</si>
  <si>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</si>
  <si>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</si>
  <si>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</si>
  <si>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</si>
  <si>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</si>
  <si>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</si>
  <si>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</si>
  <si>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</si>
  <si>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</si>
  <si>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</si>
  <si>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</si>
  <si>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</si>
  <si>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</si>
  <si>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</si>
  <si>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</si>
  <si>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</si>
  <si>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</si>
  <si>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</si>
  <si>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</si>
  <si>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</si>
  <si>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</si>
  <si>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</si>
  <si>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</si>
  <si>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</si>
  <si>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</si>
  <si>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</si>
  <si>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</si>
  <si>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</si>
  <si>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</si>
  <si>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</si>
  <si>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</si>
  <si>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</si>
  <si>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</si>
  <si>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</si>
  <si>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</si>
  <si>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</si>
  <si>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</si>
  <si>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</si>
  <si>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</si>
  <si>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</si>
  <si>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</si>
  <si>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</si>
  <si>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</si>
  <si>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</si>
  <si>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</si>
  <si>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</si>
  <si>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</si>
  <si>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</si>
  <si>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</si>
  <si>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</si>
  <si>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</si>
  <si>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</si>
  <si>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</si>
  <si>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</si>
  <si>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</si>
  <si>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</si>
  <si>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</si>
  <si>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</si>
  <si>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</si>
  <si>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</si>
  <si>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</si>
  <si>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</si>
  <si>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</si>
  <si>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</si>
  <si>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</si>
  <si>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</si>
  <si>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</si>
  <si>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</si>
  <si>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</si>
  <si>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</si>
  <si>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</si>
  <si>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</si>
  <si>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</si>
  <si>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</si>
  <si>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</si>
  <si>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</si>
  <si>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</si>
  <si>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</si>
  <si>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</si>
  <si>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</si>
  <si>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</si>
  <si>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</si>
  <si>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</si>
  <si>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</si>
  <si>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</si>
  <si>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</si>
  <si>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</si>
  <si>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</si>
  <si>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</si>
  <si>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</si>
  <si>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</si>
  <si>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</si>
  <si>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</si>
  <si>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</si>
  <si>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</si>
  <si>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</si>
  <si>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</si>
  <si>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</si>
  <si>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</si>
  <si>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</si>
  <si>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</si>
  <si>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</si>
  <si>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</si>
  <si>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</si>
  <si>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</si>
  <si>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</si>
  <si>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</si>
  <si>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</si>
  <si>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</si>
  <si>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</si>
  <si>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</si>
  <si>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</si>
  <si>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</si>
  <si>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</si>
  <si>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</si>
  <si>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</si>
  <si>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</si>
  <si>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</si>
  <si>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</si>
  <si>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</si>
  <si>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</si>
  <si>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</si>
  <si>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</si>
  <si>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</si>
  <si>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</si>
  <si>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</si>
  <si>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</si>
  <si>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</si>
  <si>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</si>
  <si>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</si>
  <si>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</si>
  <si>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</si>
  <si>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</si>
  <si>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</si>
  <si>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</si>
  <si>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</si>
  <si>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</si>
  <si>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</si>
  <si>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</si>
  <si>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</si>
  <si>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</si>
  <si>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</si>
  <si>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</si>
  <si>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</si>
  <si>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</si>
  <si>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</si>
  <si>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</si>
  <si>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</si>
  <si>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</si>
  <si>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</si>
  <si>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</si>
  <si>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</si>
  <si>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</si>
  <si>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</si>
  <si>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</si>
  <si>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</si>
  <si>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</si>
  <si>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</si>
  <si>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</si>
  <si>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</si>
  <si>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</si>
  <si>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</si>
  <si>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</si>
  <si>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</si>
  <si>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</si>
  <si>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</si>
  <si>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</si>
  <si>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</si>
  <si>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</si>
  <si>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</si>
  <si>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</si>
  <si>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</si>
  <si>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</si>
  <si>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</si>
  <si>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</si>
  <si>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</si>
  <si>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</si>
  <si>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</si>
  <si>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</si>
  <si>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</si>
  <si>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</si>
  <si>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</si>
  <si>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</si>
  <si>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</si>
  <si>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</si>
  <si>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</si>
  <si>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</si>
  <si>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</si>
  <si>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</si>
  <si>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</si>
  <si>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</si>
  <si>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</si>
  <si>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</si>
  <si>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</si>
  <si>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</si>
  <si>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</si>
  <si>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</si>
  <si>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</si>
  <si>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</si>
  <si>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</si>
  <si>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</si>
  <si>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</si>
  <si>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</si>
  <si>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</si>
  <si>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</si>
  <si>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</si>
  <si>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</si>
  <si>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</si>
  <si>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</si>
  <si>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</si>
  <si>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</si>
  <si>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</si>
  <si>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</si>
  <si>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</si>
  <si>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</si>
  <si>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</si>
  <si>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</si>
  <si>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</si>
  <si>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</si>
  <si>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</si>
  <si>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</si>
  <si>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</si>
  <si>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</si>
  <si>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</si>
  <si>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</si>
  <si>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</si>
  <si>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</si>
  <si>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</si>
  <si>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</si>
  <si>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</si>
  <si>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</si>
  <si>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</si>
  <si>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</si>
  <si>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</si>
  <si>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</si>
  <si>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</si>
  <si>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</si>
  <si>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</si>
  <si>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</si>
  <si>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</si>
  <si>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</si>
  <si>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</si>
  <si>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</si>
  <si>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</si>
  <si>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</si>
  <si>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</si>
  <si>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</si>
  <si>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</si>
  <si>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</si>
  <si>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</si>
  <si>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</si>
  <si>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</si>
  <si>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</si>
  <si>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</si>
  <si>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</si>
  <si>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</si>
  <si>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</si>
  <si>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</si>
  <si>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</si>
  <si>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</si>
  <si>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</si>
  <si>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</si>
  <si>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</si>
  <si>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</si>
  <si>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</si>
  <si>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</si>
  <si>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</si>
  <si>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</si>
  <si>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</si>
  <si>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</si>
  <si>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</si>
  <si>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</si>
  <si>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</si>
  <si>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</si>
  <si>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</si>
  <si>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</si>
  <si>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</si>
  <si>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</si>
  <si>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</si>
  <si>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</si>
  <si>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</si>
  <si>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</si>
  <si>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</si>
  <si>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</si>
  <si>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</si>
  <si>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</si>
  <si>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</si>
  <si>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</si>
  <si>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</si>
  <si>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</si>
  <si>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</si>
  <si>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</si>
  <si>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</si>
  <si>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</si>
  <si>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</si>
  <si>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</si>
  <si>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</si>
  <si>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</si>
  <si>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</si>
  <si>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</si>
  <si>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</si>
  <si>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</si>
  <si>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</si>
  <si>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</si>
  <si>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</si>
  <si>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</si>
  <si>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</si>
  <si>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</si>
  <si>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</si>
  <si>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</si>
  <si>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</si>
  <si>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</si>
  <si>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</si>
  <si>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</si>
  <si>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</si>
  <si>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</si>
  <si>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</si>
  <si>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</si>
  <si>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</si>
  <si>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</si>
  <si>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</si>
  <si>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</si>
  <si>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</si>
  <si>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</si>
  <si>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</si>
  <si>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</si>
  <si>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</si>
  <si>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</si>
  <si>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</si>
  <si>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</si>
  <si>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</si>
  <si>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</si>
  <si>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</si>
  <si>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</si>
  <si>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</si>
  <si>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</si>
  <si>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</si>
  <si>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</si>
  <si>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</si>
  <si>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</si>
  <si>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</si>
  <si>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</si>
  <si>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</si>
  <si>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</si>
  <si>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</si>
  <si>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</si>
  <si>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</si>
  <si>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</si>
  <si>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</si>
  <si>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</si>
  <si>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</si>
  <si>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</si>
  <si>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</si>
  <si>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</si>
  <si>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</si>
  <si>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</si>
  <si>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</si>
  <si>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</si>
  <si>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</si>
  <si>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</si>
  <si>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</si>
  <si>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</si>
  <si>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</si>
  <si>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</si>
  <si>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</si>
  <si>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</si>
  <si>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</si>
  <si>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</si>
  <si>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</si>
  <si>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</si>
  <si>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</si>
  <si>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</si>
  <si>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</si>
  <si>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</si>
  <si>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</si>
  <si>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</si>
  <si>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</si>
  <si>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</si>
  <si>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</si>
  <si>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</si>
  <si>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</si>
  <si>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</si>
  <si>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</si>
  <si>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</si>
  <si>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</si>
  <si>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</si>
  <si>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</si>
  <si>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</si>
  <si>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</si>
  <si>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</si>
  <si>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</si>
  <si>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</si>
  <si>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</si>
  <si>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</si>
  <si>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</si>
  <si>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</si>
  <si>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</si>
  <si>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</si>
  <si>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</si>
  <si>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</si>
  <si>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</si>
  <si>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</si>
  <si>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</si>
  <si>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</si>
  <si>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</si>
  <si>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</si>
  <si>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</si>
  <si>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</si>
  <si>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</si>
  <si>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</si>
  <si>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</si>
  <si>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</si>
  <si>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</si>
  <si>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</si>
  <si>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</si>
  <si>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</si>
  <si>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</si>
  <si>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</si>
  <si>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</si>
  <si>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</si>
  <si>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</si>
  <si>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</si>
  <si>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</si>
  <si>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</si>
  <si>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</si>
  <si>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</si>
  <si>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</si>
  <si>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</si>
  <si>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</si>
  <si>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</si>
  <si>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</si>
  <si>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</si>
  <si>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</si>
  <si>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</si>
  <si>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</si>
  <si>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</si>
  <si>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</si>
  <si>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</si>
  <si>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</si>
  <si>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</si>
  <si>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</si>
  <si>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</si>
  <si>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</si>
  <si>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</si>
  <si>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</si>
  <si>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</si>
  <si>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</si>
  <si>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</si>
  <si>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</si>
  <si>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</si>
  <si>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</si>
  <si>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</si>
  <si>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</si>
  <si>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</si>
  <si>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</si>
  <si>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</si>
  <si>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</si>
  <si>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</si>
  <si>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</si>
  <si>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</si>
  <si>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</si>
  <si>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</si>
  <si>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</si>
  <si>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</si>
  <si>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</si>
  <si>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</si>
  <si>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</si>
  <si>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</si>
  <si>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</si>
  <si>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</si>
  <si>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</si>
  <si>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</si>
  <si>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</si>
  <si>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</si>
  <si>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</si>
  <si>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</si>
  <si>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</si>
  <si>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</si>
  <si>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</si>
  <si>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</si>
  <si>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</si>
  <si>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</si>
  <si>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</si>
  <si>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</si>
  <si>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</si>
  <si>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</si>
  <si>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</si>
  <si>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</si>
  <si>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</si>
  <si>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</si>
  <si>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</si>
  <si>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</si>
  <si>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</si>
  <si>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</si>
  <si>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</si>
  <si>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</si>
  <si>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</si>
  <si>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</si>
  <si>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</si>
  <si>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</si>
  <si>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</si>
  <si>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</si>
  <si>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</si>
  <si>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</si>
  <si>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</si>
  <si>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</si>
  <si>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</si>
  <si>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</si>
  <si>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</si>
  <si>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</si>
  <si>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</si>
  <si>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</si>
  <si>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</si>
  <si>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</si>
  <si>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</si>
  <si>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</si>
  <si>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</si>
  <si>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</si>
  <si>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</si>
  <si>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</si>
  <si>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</si>
  <si>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</si>
  <si>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</si>
  <si>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</si>
  <si>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</si>
  <si>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</si>
  <si>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</si>
  <si>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</si>
  <si>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</si>
  <si>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</si>
  <si>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</si>
  <si>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</si>
  <si>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</si>
  <si>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</si>
  <si>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</si>
  <si>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</si>
  <si>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</si>
  <si>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</si>
  <si>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</si>
  <si>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</si>
  <si>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</si>
  <si>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</si>
  <si>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</si>
  <si>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</si>
  <si>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</si>
  <si>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</si>
  <si>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</si>
  <si>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</si>
  <si>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</si>
  <si>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</si>
  <si>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</si>
  <si>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</si>
  <si>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</si>
  <si>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</si>
  <si>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</si>
  <si>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</si>
  <si>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</si>
  <si>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</si>
  <si>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</si>
  <si>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</si>
  <si>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</si>
  <si>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</si>
  <si>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</si>
  <si>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</si>
  <si>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</si>
  <si>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</si>
  <si>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</si>
  <si>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</si>
  <si>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</si>
  <si>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</si>
  <si>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</si>
  <si>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</si>
  <si>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</si>
  <si>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</si>
  <si>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</si>
  <si>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</si>
  <si>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</si>
  <si>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</si>
  <si>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</si>
  <si>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</si>
  <si>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</si>
  <si>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</si>
  <si>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</si>
  <si>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</si>
  <si>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</si>
  <si>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</si>
  <si>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</si>
  <si>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</si>
  <si>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</si>
  <si>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</si>
  <si>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</si>
  <si>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</si>
  <si>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</si>
  <si>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</si>
  <si>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</si>
  <si>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</si>
  <si>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</si>
  <si>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</si>
  <si>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</si>
  <si>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</si>
  <si>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</si>
  <si>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</si>
  <si>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</si>
  <si>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</si>
  <si>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</si>
  <si>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</si>
  <si>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</si>
  <si>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</si>
  <si>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</si>
  <si>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</si>
  <si>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</si>
  <si>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</si>
  <si>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</si>
  <si>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</si>
  <si>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</si>
  <si>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</si>
  <si>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</si>
  <si>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</si>
  <si>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</si>
  <si>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</si>
  <si>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</si>
  <si>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</si>
  <si>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</si>
  <si>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</si>
  <si>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</si>
  <si>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</si>
  <si>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</si>
  <si>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</si>
  <si>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</si>
  <si>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</si>
  <si>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</si>
  <si>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</si>
  <si>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</si>
  <si>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</si>
  <si>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</si>
  <si>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</si>
  <si>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</si>
  <si>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</si>
  <si>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</si>
  <si>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</si>
  <si>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</si>
  <si>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</si>
  <si>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</si>
  <si>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</si>
  <si>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</si>
  <si>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</si>
  <si>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</si>
  <si>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</si>
  <si>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</si>
  <si>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</si>
  <si>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</si>
  <si>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</si>
  <si>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</si>
  <si>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</si>
  <si>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</si>
  <si>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</si>
  <si>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</si>
  <si>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</si>
  <si>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</si>
  <si>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</si>
  <si>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</si>
  <si>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</si>
  <si>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</si>
  <si>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</si>
  <si>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</si>
  <si>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</si>
  <si>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</si>
  <si>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</si>
  <si>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</si>
  <si>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</si>
  <si>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</si>
  <si>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</si>
  <si>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</si>
  <si>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</si>
  <si>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</si>
  <si>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</si>
  <si>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</si>
  <si>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</si>
  <si>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</si>
  <si>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</si>
  <si>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</si>
  <si>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</si>
  <si>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</si>
  <si>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</si>
  <si>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</si>
  <si>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</si>
  <si>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</si>
  <si>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</si>
  <si>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</si>
  <si>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</si>
  <si>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</si>
  <si>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</si>
  <si>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</si>
  <si>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</si>
  <si>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</si>
  <si>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</si>
  <si>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</si>
  <si>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</si>
  <si>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</si>
  <si>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</si>
  <si>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</si>
  <si>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</si>
  <si>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</si>
  <si>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</si>
  <si>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</si>
  <si>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</si>
  <si>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</si>
  <si>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</si>
  <si>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</si>
  <si>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</si>
  <si>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</si>
  <si>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</si>
  <si>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</si>
  <si>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</si>
  <si>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</si>
  <si>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</si>
  <si>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</si>
  <si>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</si>
  <si>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</si>
  <si>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</si>
  <si>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</si>
  <si>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</si>
  <si>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</si>
  <si>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</si>
  <si>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</si>
  <si>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</si>
  <si>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</si>
  <si>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</si>
  <si>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</si>
  <si>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</si>
  <si>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</si>
  <si>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</si>
  <si>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</si>
  <si>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</si>
  <si>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</si>
  <si>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</si>
  <si>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</si>
  <si>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</si>
  <si>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</si>
  <si>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</si>
  <si>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</si>
  <si>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</si>
  <si>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</si>
  <si>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</si>
  <si>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</si>
  <si>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</si>
  <si>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</si>
  <si>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</si>
  <si>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</si>
  <si>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</si>
  <si>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</si>
  <si>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</si>
  <si>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</si>
  <si>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</si>
  <si>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</si>
  <si>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</si>
  <si>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</si>
  <si>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</si>
  <si>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</si>
  <si>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</si>
  <si>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</si>
  <si>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</si>
  <si>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</si>
  <si>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</si>
  <si>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</si>
  <si>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</si>
  <si>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</si>
  <si>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</si>
  <si>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</si>
  <si>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</si>
  <si>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</si>
  <si>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</si>
  <si>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</si>
  <si>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</si>
  <si>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</si>
  <si>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</si>
  <si>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</si>
  <si>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</si>
  <si>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</si>
  <si>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</si>
  <si>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</si>
  <si>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</si>
  <si>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</si>
  <si>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</si>
  <si>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</si>
  <si>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</si>
  <si>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</si>
  <si>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</si>
  <si>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</si>
  <si>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</si>
  <si>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</si>
  <si>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</si>
  <si>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</si>
  <si>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</si>
  <si>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</si>
  <si>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</si>
  <si>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</si>
  <si>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</si>
  <si>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</si>
  <si>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</si>
  <si>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</si>
  <si>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</si>
  <si>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</si>
  <si>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</si>
  <si>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</si>
  <si>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</si>
  <si>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</si>
  <si>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</si>
  <si>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</si>
  <si>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</si>
  <si>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</si>
  <si>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</si>
  <si>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</si>
  <si>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</si>
  <si>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</si>
  <si>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</si>
  <si>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</si>
  <si>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</si>
  <si>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</si>
  <si>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</si>
  <si>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</si>
  <si>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</si>
  <si>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</si>
  <si>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</si>
  <si>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</si>
  <si>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</si>
  <si>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</si>
  <si>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</si>
  <si>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</si>
  <si>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</si>
  <si>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</si>
  <si>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</si>
  <si>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</si>
  <si>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</si>
  <si>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</si>
  <si>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</si>
  <si>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</si>
  <si>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</si>
  <si>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</si>
  <si>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</si>
  <si>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</si>
  <si>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</si>
  <si>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</si>
  <si>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</si>
  <si>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</si>
  <si>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</si>
  <si>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</si>
  <si>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</si>
  <si>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</si>
  <si>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</si>
  <si>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</si>
  <si>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</si>
  <si>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</si>
  <si>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</si>
  <si>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</si>
  <si>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</si>
  <si>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</si>
  <si>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</si>
  <si>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</si>
  <si>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</si>
  <si>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</si>
  <si>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</si>
  <si>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</si>
  <si>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</si>
  <si>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</si>
  <si>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</si>
  <si>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</si>
  <si>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</si>
  <si>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</si>
  <si>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</si>
  <si>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</si>
  <si>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</si>
  <si>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</si>
  <si>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</si>
  <si>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</si>
  <si>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</si>
  <si>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</si>
  <si>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</si>
  <si>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</si>
  <si>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</si>
  <si>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</si>
  <si>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</si>
  <si>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</si>
  <si>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</si>
  <si>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</si>
  <si>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</si>
  <si>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</si>
  <si>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</si>
  <si>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</si>
  <si>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</si>
  <si>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</si>
  <si>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</si>
  <si>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</si>
  <si>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</si>
  <si>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</si>
  <si>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</si>
  <si>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</si>
  <si>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</si>
  <si>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</si>
  <si>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</si>
  <si>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</si>
  <si>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</si>
  <si>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</si>
  <si>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</si>
  <si>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</si>
  <si>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</si>
  <si>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</si>
  <si>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</si>
  <si>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</si>
  <si>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</si>
  <si>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</si>
  <si>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</si>
  <si>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</si>
  <si>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</si>
  <si>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</si>
  <si>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</si>
  <si>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</si>
  <si>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</si>
  <si>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</si>
  <si>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</si>
  <si>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</si>
  <si>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</si>
  <si>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</si>
  <si>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</si>
  <si>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</si>
  <si>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</si>
  <si>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</si>
  <si>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</si>
  <si>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</si>
  <si>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</si>
  <si>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</si>
  <si>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</si>
  <si>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</si>
  <si>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</si>
  <si>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</si>
  <si>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</si>
  <si>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</si>
  <si>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</si>
  <si>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</si>
  <si>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</si>
  <si>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</si>
  <si>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</si>
  <si>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</si>
  <si>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</si>
  <si>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</si>
  <si>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</si>
  <si>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</si>
  <si>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</si>
  <si>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</si>
  <si>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</si>
  <si>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</si>
  <si>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</si>
  <si>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</si>
  <si>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</si>
  <si>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</si>
  <si>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</si>
  <si>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</si>
  <si>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</si>
  <si>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</si>
  <si>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</si>
  <si>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</si>
  <si>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</si>
  <si>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</si>
  <si>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</si>
  <si>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</si>
  <si>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</si>
  <si>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</si>
  <si>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</si>
  <si>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</si>
  <si>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</si>
  <si>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</si>
  <si>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</si>
  <si>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</si>
  <si>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</si>
  <si>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</si>
  <si>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</si>
  <si>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</si>
  <si>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</si>
  <si>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</si>
  <si>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</si>
  <si>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</si>
  <si>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</si>
  <si>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</si>
  <si>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</si>
  <si>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</si>
  <si>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</si>
  <si>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</si>
  <si>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</si>
  <si>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</si>
  <si>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</si>
  <si>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</si>
  <si>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</si>
  <si>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</si>
  <si>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</si>
  <si>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</si>
  <si>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</si>
  <si>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</si>
  <si>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</si>
  <si>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</si>
  <si>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</si>
  <si>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</si>
  <si>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</si>
  <si>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</si>
  <si>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</si>
  <si>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</si>
  <si>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</si>
  <si>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</si>
  <si>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</si>
  <si>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</si>
  <si>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</si>
  <si>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</si>
  <si>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</si>
  <si>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</si>
  <si>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</si>
  <si>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</si>
  <si>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</si>
  <si>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</si>
  <si>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</si>
  <si>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</si>
  <si>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</si>
  <si>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</si>
  <si>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</si>
  <si>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</si>
  <si>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</si>
  <si>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</si>
  <si>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</si>
  <si>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</si>
  <si>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</si>
  <si>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</si>
  <si>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</si>
  <si>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</si>
  <si>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</si>
  <si>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</si>
  <si>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</si>
  <si>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</si>
  <si>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</si>
  <si>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</si>
  <si>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</si>
  <si>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</si>
  <si>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</si>
  <si>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</si>
  <si>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</si>
  <si>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</si>
  <si>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</si>
  <si>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</si>
  <si>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</si>
  <si>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</si>
  <si>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</si>
  <si>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</si>
  <si>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</si>
  <si>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</si>
  <si>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</si>
  <si>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</si>
  <si>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</si>
  <si>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</si>
  <si>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</si>
  <si>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</si>
  <si>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</si>
  <si>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</si>
  <si>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</si>
  <si>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</si>
  <si>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</si>
  <si>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</si>
  <si>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</si>
  <si>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</si>
  <si>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</si>
  <si>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</si>
  <si>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</si>
  <si>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</si>
  <si>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</si>
  <si>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</si>
  <si>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</si>
  <si>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</si>
  <si>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</si>
  <si>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</si>
  <si>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</si>
  <si>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</si>
  <si>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</si>
  <si>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</si>
  <si>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</si>
  <si>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</si>
  <si>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</si>
  <si>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</si>
  <si>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</si>
  <si>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</si>
  <si>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</si>
  <si>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</si>
  <si>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</si>
  <si>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</si>
  <si>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</si>
  <si>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</si>
  <si>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</si>
  <si>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</si>
  <si>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</si>
  <si>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</si>
  <si>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</si>
  <si>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</si>
  <si>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</si>
  <si>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</si>
  <si>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</si>
  <si>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</si>
  <si>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</si>
  <si>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</si>
  <si>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</si>
  <si>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</si>
  <si>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</si>
  <si>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</si>
  <si>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</si>
  <si>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</si>
  <si>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</si>
  <si>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</si>
  <si>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</si>
  <si>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</si>
  <si>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</si>
  <si>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</si>
  <si>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</si>
  <si>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</si>
  <si>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</si>
  <si>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</si>
  <si>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</si>
  <si>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</si>
  <si>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</si>
  <si>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</si>
  <si>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</si>
  <si>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</si>
  <si>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</si>
  <si>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</si>
  <si>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</si>
  <si>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</si>
  <si>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</si>
  <si>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</si>
  <si>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</si>
  <si>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</si>
  <si>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</si>
  <si>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</si>
  <si>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</si>
  <si>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</si>
  <si>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</si>
  <si>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</si>
  <si>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</si>
  <si>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</si>
  <si>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</si>
  <si>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</si>
  <si>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</si>
  <si>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</si>
  <si>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</si>
  <si>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</si>
  <si>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</si>
  <si>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</si>
  <si>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</si>
  <si>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</si>
  <si>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</si>
  <si>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</si>
  <si>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</si>
  <si>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</si>
  <si>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</si>
  <si>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</si>
  <si>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</si>
  <si>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</si>
  <si>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</si>
  <si>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</si>
  <si>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</si>
  <si>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</si>
  <si>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</si>
  <si>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</si>
  <si>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</si>
  <si>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</si>
  <si>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</si>
  <si>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</si>
  <si>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</si>
  <si>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</si>
  <si>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</si>
  <si>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</si>
  <si>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</si>
  <si>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</si>
  <si>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</si>
  <si>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</si>
  <si>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</si>
  <si>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</si>
  <si>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</si>
  <si>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</si>
  <si>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</si>
  <si>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</si>
  <si>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</si>
  <si>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</si>
  <si>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</si>
  <si>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</si>
  <si>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</si>
  <si>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</si>
  <si>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</si>
  <si>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</si>
  <si>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</si>
  <si>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</si>
  <si>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</si>
  <si>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</si>
  <si>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</si>
  <si>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</si>
  <si>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</si>
  <si>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</si>
  <si>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</si>
  <si>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</si>
  <si>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</si>
  <si>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</si>
  <si>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</si>
  <si>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</si>
  <si>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</si>
  <si>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</si>
  <si>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</si>
  <si>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</si>
  <si>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</si>
  <si>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</si>
  <si>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</si>
  <si>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</si>
  <si>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</si>
  <si>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</si>
  <si>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</si>
  <si>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</si>
  <si>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</si>
  <si>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</si>
  <si>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</si>
  <si>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</si>
  <si>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</si>
  <si>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</si>
  <si>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</si>
  <si>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</si>
  <si>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</si>
  <si>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</si>
  <si>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</si>
  <si>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</si>
  <si>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</si>
  <si>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</si>
  <si>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</si>
  <si>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</si>
  <si>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</si>
  <si>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</si>
  <si>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</si>
  <si>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</si>
  <si>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</si>
  <si>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</si>
  <si>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</si>
  <si>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</si>
  <si>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</si>
  <si>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</si>
  <si>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</si>
  <si>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</si>
  <si>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</si>
  <si>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</si>
  <si>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</si>
  <si>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</si>
  <si>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</si>
  <si>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</si>
  <si>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</si>
  <si>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</si>
  <si>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</si>
  <si>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</si>
  <si>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</si>
  <si>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</si>
  <si>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</si>
  <si>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</si>
  <si>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</si>
  <si>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</si>
  <si>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</si>
  <si>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</si>
  <si>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</si>
  <si>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</si>
  <si>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</si>
  <si>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</si>
  <si>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</si>
  <si>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</si>
  <si>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</si>
  <si>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</si>
  <si>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</si>
  <si>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</si>
  <si>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</si>
  <si>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</si>
  <si>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</si>
  <si>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</si>
  <si>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</si>
  <si>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</si>
  <si>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</si>
  <si>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</si>
  <si>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</si>
  <si>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</si>
  <si>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</si>
  <si>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</si>
  <si>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</si>
  <si>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</si>
  <si>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</si>
  <si>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</si>
  <si>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</si>
  <si>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</si>
  <si>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</si>
  <si>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</si>
  <si>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</si>
  <si>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</si>
  <si>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</si>
  <si>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</si>
  <si>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</si>
  <si>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</si>
  <si>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</si>
  <si>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</si>
  <si>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</si>
  <si>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</si>
  <si>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</si>
  <si>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</si>
  <si>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</si>
  <si>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</si>
  <si>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</si>
  <si>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</si>
  <si>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</si>
  <si>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</si>
  <si>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</si>
  <si>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</si>
  <si>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</si>
  <si>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</si>
  <si>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</si>
  <si>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</si>
  <si>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</si>
  <si>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</si>
  <si>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</si>
  <si>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</si>
  <si>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</si>
  <si>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</si>
  <si>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</si>
  <si>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</si>
  <si>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</si>
  <si>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</si>
  <si>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</si>
  <si>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</si>
  <si>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</si>
  <si>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</si>
  <si>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</si>
  <si>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</si>
  <si>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</si>
  <si>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</si>
  <si>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</si>
  <si>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</si>
  <si>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</si>
  <si>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</si>
  <si>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</si>
  <si>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</si>
  <si>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</si>
  <si>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</si>
  <si>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</si>
  <si>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</si>
  <si>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</si>
  <si>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</si>
  <si>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</si>
  <si>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</si>
  <si>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</si>
  <si>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</si>
  <si>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</si>
  <si>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</si>
  <si>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</si>
  <si>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</si>
  <si>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</si>
  <si>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</si>
  <si>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</si>
  <si>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</si>
  <si>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</si>
  <si>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</si>
  <si>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</si>
  <si>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</si>
  <si>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</si>
  <si>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</si>
  <si>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</si>
  <si>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</si>
  <si>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</si>
  <si>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</si>
  <si>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</si>
  <si>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</si>
  <si>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</si>
  <si>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</si>
  <si>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</si>
  <si>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</si>
  <si>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</si>
  <si>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</si>
  <si>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</si>
  <si>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</si>
  <si>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</si>
  <si>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</si>
  <si>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</si>
  <si>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</si>
  <si>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</si>
  <si>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</si>
  <si>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</si>
  <si>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</si>
  <si>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</si>
  <si>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</si>
  <si>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</si>
  <si>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</si>
  <si>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</si>
  <si>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</si>
  <si>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</si>
  <si>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</si>
  <si>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</si>
  <si>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</si>
  <si>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</si>
  <si>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</si>
  <si>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</si>
  <si>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</si>
  <si>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</si>
  <si>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</si>
  <si>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</si>
  <si>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</si>
  <si>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</si>
  <si>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</si>
  <si>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</si>
  <si>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</si>
  <si>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</si>
  <si>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</si>
  <si>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</si>
  <si>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</si>
  <si>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</si>
  <si>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</si>
  <si>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</si>
  <si>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</si>
  <si>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</si>
  <si>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</si>
  <si>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</si>
  <si>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</si>
  <si>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</si>
  <si>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</si>
  <si>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</si>
  <si>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</si>
  <si>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</si>
  <si>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</si>
  <si>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</si>
  <si>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</si>
  <si>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</si>
  <si>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</si>
  <si>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</si>
  <si>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</si>
  <si>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</si>
  <si>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</si>
  <si>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</si>
  <si>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</si>
  <si>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</si>
  <si>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</si>
  <si>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</si>
  <si>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</si>
  <si>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</si>
  <si>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</si>
  <si>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</si>
  <si>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</si>
  <si>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</si>
  <si>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</si>
  <si>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</si>
  <si>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</si>
  <si>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</si>
  <si>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</si>
  <si>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</si>
  <si>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</si>
  <si>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</si>
  <si>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</si>
  <si>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</si>
  <si>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</si>
  <si>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</si>
  <si>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</si>
  <si>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</si>
  <si>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</si>
  <si>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</si>
  <si>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</si>
  <si>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</si>
  <si>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</si>
  <si>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</si>
  <si>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</si>
  <si>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</si>
  <si>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</si>
  <si>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</si>
  <si>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</si>
  <si>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</si>
  <si>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</si>
  <si>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</si>
  <si>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</si>
  <si>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</si>
  <si>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</si>
  <si>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</si>
  <si>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</si>
  <si>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</si>
  <si>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</si>
  <si>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</si>
  <si>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</si>
  <si>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</si>
  <si>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</si>
  <si>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</si>
  <si>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</si>
  <si>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</si>
  <si>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</si>
  <si>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</si>
  <si>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</si>
  <si>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</si>
  <si>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</si>
  <si>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</si>
  <si>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</si>
  <si>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</si>
  <si>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</si>
  <si>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</si>
  <si>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</si>
  <si>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</si>
  <si>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</si>
  <si>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</si>
  <si>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</si>
  <si>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</si>
  <si>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</si>
  <si>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</si>
  <si>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</si>
  <si>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</si>
  <si>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</si>
  <si>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</si>
  <si>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</si>
  <si>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</si>
  <si>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</si>
  <si>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</si>
  <si>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</si>
  <si>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</si>
  <si>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</si>
  <si>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</si>
  <si>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</si>
  <si>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</si>
  <si>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</si>
  <si>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</si>
  <si>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</si>
  <si>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</si>
  <si>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</si>
  <si>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</si>
  <si>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</si>
  <si>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</si>
  <si>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</si>
  <si>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</si>
  <si>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</si>
  <si>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</si>
  <si>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</si>
  <si>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</si>
  <si>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</si>
  <si>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</si>
  <si>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</si>
  <si>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</si>
  <si>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</si>
  <si>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</si>
  <si>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</si>
  <si>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</si>
  <si>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</si>
  <si>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</si>
  <si>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</si>
  <si>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</si>
  <si>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</si>
  <si>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</si>
  <si>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</si>
  <si>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</si>
  <si>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</si>
  <si>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</si>
  <si>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</si>
  <si>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</si>
  <si>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</si>
  <si>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</si>
  <si>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</si>
  <si>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</si>
  <si>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</si>
  <si>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</si>
  <si>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</si>
  <si>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</si>
  <si>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</si>
  <si>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</si>
  <si>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</si>
  <si>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</si>
  <si>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</si>
  <si>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</si>
  <si>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</si>
  <si>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</si>
  <si>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</si>
  <si>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</si>
  <si>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</si>
  <si>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</si>
  <si>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</si>
  <si>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</si>
  <si>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</si>
  <si>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</si>
  <si>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</si>
  <si>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</si>
  <si>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</si>
  <si>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</si>
  <si>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</si>
  <si>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</si>
  <si>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</si>
  <si>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</si>
  <si>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</si>
  <si>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</si>
  <si>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</si>
  <si>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</si>
  <si>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</si>
  <si>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</si>
  <si>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</si>
  <si>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</si>
  <si>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</si>
  <si>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</si>
  <si>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</si>
  <si>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</si>
  <si>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</si>
  <si>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</si>
  <si>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</si>
  <si>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</si>
  <si>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</si>
  <si>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</si>
  <si>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</si>
  <si>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</si>
  <si>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</si>
  <si>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</si>
  <si>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</si>
  <si>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</si>
  <si>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</si>
  <si>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</si>
  <si>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</si>
  <si>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</si>
  <si>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</si>
  <si>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</si>
  <si>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</si>
  <si>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</si>
  <si>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</si>
  <si>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</si>
  <si>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</si>
  <si>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</si>
  <si>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</si>
  <si>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</si>
  <si>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</si>
  <si>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</si>
  <si>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</si>
  <si>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</si>
  <si>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</si>
  <si>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</si>
  <si>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</si>
  <si>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</si>
  <si>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</si>
  <si>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</si>
  <si>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</si>
  <si>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</si>
  <si>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</si>
  <si>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</si>
  <si>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</si>
  <si>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</si>
  <si>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</si>
  <si>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</si>
  <si>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</si>
  <si>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</si>
  <si>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</si>
  <si>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</si>
  <si>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</si>
  <si>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</si>
  <si>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</si>
  <si>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</si>
  <si>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</si>
  <si>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</si>
  <si>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</si>
  <si>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</si>
  <si>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</si>
  <si>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</si>
  <si>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</si>
  <si>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</si>
  <si>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</si>
  <si>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</si>
  <si>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</si>
  <si>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</si>
  <si>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</si>
  <si>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</si>
  <si>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</si>
  <si>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</si>
  <si>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</si>
  <si>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</si>
  <si>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</si>
  <si>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</si>
  <si>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</si>
  <si>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</si>
  <si>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</si>
  <si>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</si>
  <si>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</si>
  <si>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</si>
  <si>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</si>
  <si>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</si>
  <si>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</si>
  <si>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</si>
  <si>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</si>
  <si>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</si>
  <si>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</si>
  <si>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</si>
  <si>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</si>
  <si>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</si>
  <si>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</si>
  <si>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</si>
  <si>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</si>
  <si>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</si>
  <si>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</si>
  <si>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</si>
  <si>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</si>
  <si>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</si>
  <si>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</si>
  <si>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</si>
  <si>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</si>
  <si>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</si>
  <si>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</si>
  <si>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</si>
  <si>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</si>
  <si>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</si>
  <si>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</si>
  <si>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</si>
  <si>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</si>
  <si>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</si>
  <si>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</si>
  <si>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</si>
  <si>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</si>
  <si>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</si>
  <si>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</si>
  <si>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</si>
  <si>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</si>
  <si>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</si>
  <si>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</si>
  <si>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</si>
  <si>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</si>
  <si>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</si>
  <si>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</si>
  <si>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</si>
  <si>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</si>
  <si>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</si>
  <si>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</si>
  <si>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</si>
  <si>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</si>
  <si>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</si>
  <si>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</si>
  <si>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</si>
  <si>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</si>
  <si>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</si>
  <si>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</si>
  <si>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</si>
  <si>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</si>
  <si>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</si>
  <si>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</si>
  <si>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</si>
  <si>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</si>
  <si>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</si>
  <si>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</si>
  <si>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</si>
  <si>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</si>
  <si>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</si>
  <si>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</si>
  <si>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</si>
  <si>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</si>
  <si>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</si>
  <si>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</si>
  <si>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</si>
  <si>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</si>
  <si>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</si>
  <si>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</si>
  <si>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</si>
  <si>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</si>
  <si>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</si>
  <si>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</si>
  <si>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</si>
  <si>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</si>
  <si>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</si>
  <si>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</si>
  <si>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</si>
  <si>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</si>
  <si>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</si>
  <si>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</si>
  <si>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</si>
  <si>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</si>
  <si>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</si>
  <si>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</si>
  <si>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</si>
  <si>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</si>
  <si>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</si>
  <si>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</si>
  <si>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</si>
  <si>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</si>
  <si>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</si>
  <si>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</si>
  <si>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</si>
  <si>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</si>
  <si>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</si>
  <si>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</si>
  <si>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</si>
  <si>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</si>
  <si>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</si>
  <si>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</si>
  <si>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</si>
  <si>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</si>
  <si>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</si>
  <si>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</si>
  <si>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</si>
  <si>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</si>
  <si>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</si>
  <si>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</si>
  <si>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</si>
  <si>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</si>
  <si>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</si>
  <si>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</si>
  <si>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</si>
  <si>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</si>
  <si>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</si>
  <si>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</si>
  <si>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</si>
  <si>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</si>
  <si>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</si>
  <si>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</si>
  <si>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</si>
  <si>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</si>
  <si>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</si>
  <si>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</si>
  <si>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</si>
  <si>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</si>
  <si>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</si>
  <si>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</si>
  <si>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</si>
  <si>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</si>
  <si>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</si>
  <si>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</si>
  <si>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</si>
  <si>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</si>
  <si>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</si>
  <si>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</si>
  <si>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</si>
  <si>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</si>
  <si>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</si>
  <si>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</si>
  <si>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</si>
  <si>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</si>
  <si>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</si>
  <si>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</si>
  <si>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</si>
  <si>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</si>
  <si>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</si>
  <si>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</si>
  <si>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</si>
  <si>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</si>
  <si>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</si>
  <si>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</si>
  <si>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</si>
  <si>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</si>
  <si>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</si>
  <si>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</si>
  <si>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</si>
  <si>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</si>
  <si>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</si>
  <si>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</si>
  <si>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</si>
  <si>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</si>
  <si>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</si>
  <si>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</si>
  <si>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</si>
  <si>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</si>
  <si>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</si>
  <si>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</si>
  <si>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</si>
  <si>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</si>
  <si>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</si>
  <si>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</si>
  <si>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</si>
  <si>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</si>
  <si>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</si>
  <si>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</si>
  <si>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</si>
  <si>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</si>
  <si>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</si>
  <si>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</si>
  <si>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</si>
  <si>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</si>
  <si>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</si>
  <si>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</si>
  <si>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</si>
  <si>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</si>
  <si>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</si>
  <si>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</si>
  <si>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</si>
  <si>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</si>
  <si>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</si>
  <si>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</si>
  <si>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</si>
  <si>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</si>
  <si>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</si>
  <si>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</si>
  <si>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</si>
  <si>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</si>
  <si>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</si>
  <si>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</si>
  <si>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</si>
  <si>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</si>
  <si>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</si>
  <si>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</si>
  <si>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</si>
  <si>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</si>
  <si>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</si>
  <si>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</si>
  <si>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</si>
  <si>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</si>
  <si>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</si>
  <si>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</si>
  <si>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</si>
  <si>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</si>
  <si>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</si>
  <si>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</si>
  <si>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</si>
  <si>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</si>
  <si>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</si>
  <si>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</si>
  <si>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</si>
  <si>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</si>
  <si>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</si>
  <si>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</si>
  <si>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</si>
  <si>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</si>
  <si>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</si>
  <si>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</si>
  <si>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</si>
  <si>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</si>
  <si>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</si>
  <si>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</si>
  <si>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</si>
  <si>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</si>
  <si>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</si>
  <si>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</si>
  <si>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</si>
  <si>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</si>
  <si>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</si>
  <si>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</si>
  <si>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</si>
  <si>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</si>
  <si>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</si>
  <si>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</si>
  <si>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</si>
  <si>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</si>
  <si>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</si>
  <si>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</si>
  <si>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</si>
  <si>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</si>
  <si>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</si>
  <si>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</si>
  <si>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</si>
  <si>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</si>
  <si>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</si>
  <si>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</si>
  <si>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</si>
  <si>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</si>
  <si>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</si>
  <si>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</si>
  <si>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</si>
  <si>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</si>
  <si>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</si>
  <si>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</si>
  <si>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</si>
  <si>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</si>
  <si>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</si>
  <si>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</si>
  <si>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</si>
  <si>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</si>
  <si>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</si>
  <si>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</si>
  <si>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</si>
  <si>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</si>
  <si>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</si>
  <si>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</si>
  <si>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</si>
  <si>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</si>
  <si>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</si>
  <si>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</si>
  <si>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</si>
  <si>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</si>
  <si>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</si>
  <si>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</si>
  <si>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</si>
  <si>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</si>
  <si>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</si>
  <si>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</si>
  <si>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</si>
  <si>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</si>
  <si>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</si>
  <si>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</si>
  <si>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</si>
  <si>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</si>
  <si>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</si>
  <si>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</si>
  <si>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</si>
  <si>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</si>
  <si>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</si>
  <si>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</si>
  <si>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</si>
  <si>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</si>
  <si>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</si>
  <si>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</si>
  <si>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</si>
  <si>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</si>
  <si>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</si>
  <si>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</si>
  <si>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</si>
  <si>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</si>
  <si>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</si>
  <si>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</si>
  <si>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</si>
  <si>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</si>
  <si>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</si>
  <si>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</si>
  <si>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</si>
  <si>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</si>
  <si>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</si>
  <si>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</si>
  <si>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</si>
  <si>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</si>
  <si>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</si>
  <si>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</si>
  <si>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</si>
  <si>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</si>
  <si>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</si>
  <si>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</si>
  <si>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</si>
  <si>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</si>
  <si>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</si>
  <si>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</si>
  <si>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</si>
  <si>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</si>
  <si>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</si>
  <si>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</si>
  <si>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</si>
  <si>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</si>
  <si>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</si>
  <si>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</si>
  <si>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</si>
  <si>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</si>
  <si>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</si>
  <si>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</si>
  <si>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</si>
  <si>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</si>
  <si>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</si>
  <si>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</si>
  <si>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</si>
  <si>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</si>
  <si>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</si>
  <si>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</si>
  <si>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</si>
  <si>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</si>
  <si>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</si>
  <si>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</si>
  <si>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</si>
  <si>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</si>
  <si>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</si>
  <si>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</si>
  <si>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</si>
  <si>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</si>
  <si>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</si>
  <si>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</si>
  <si>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</si>
  <si>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</si>
  <si>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</si>
  <si>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</si>
  <si>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</si>
  <si>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</si>
  <si>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</si>
  <si>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</si>
  <si>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</si>
  <si>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</si>
  <si>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</si>
  <si>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</si>
  <si>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</si>
  <si>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</si>
  <si>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</si>
  <si>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</si>
  <si>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</si>
  <si>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</si>
  <si>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</si>
  <si>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</si>
  <si>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</si>
  <si>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</si>
  <si>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</si>
  <si>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</si>
  <si>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</si>
  <si>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</si>
  <si>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</si>
  <si>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</si>
  <si>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</si>
  <si>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</si>
  <si>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</si>
  <si>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</si>
  <si>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</si>
  <si>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</si>
  <si>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</si>
  <si>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</si>
  <si>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</si>
  <si>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</si>
  <si>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</si>
  <si>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</si>
  <si>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</si>
  <si>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</si>
  <si>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</si>
  <si>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</si>
  <si>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</si>
  <si>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</si>
  <si>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</si>
  <si>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</si>
  <si>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</si>
  <si>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</si>
  <si>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</si>
  <si>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</si>
  <si>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</si>
  <si>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</si>
  <si>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</si>
  <si>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</si>
  <si>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</si>
  <si>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</si>
  <si>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</si>
  <si>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</si>
  <si>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</si>
  <si>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</si>
  <si>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</si>
  <si>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</si>
  <si>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</si>
  <si>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</si>
  <si>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</si>
  <si>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</si>
  <si>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</si>
  <si>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</si>
  <si>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</si>
  <si>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</si>
  <si>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</si>
  <si>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</si>
  <si>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</si>
  <si>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</si>
  <si>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</si>
  <si>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</si>
  <si>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</si>
  <si>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</si>
  <si>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</si>
  <si>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</si>
  <si>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</si>
  <si>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</si>
  <si>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</si>
  <si>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</si>
  <si>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</si>
  <si>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</si>
  <si>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</si>
  <si>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</si>
  <si>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</si>
  <si>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</si>
  <si>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</si>
  <si>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</si>
  <si>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</si>
  <si>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</si>
  <si>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</si>
  <si>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</si>
  <si>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</si>
  <si>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</si>
  <si>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</si>
  <si>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</si>
  <si>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</si>
  <si>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</si>
  <si>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</si>
  <si>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</si>
  <si>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</si>
  <si>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</si>
  <si>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</si>
  <si>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</si>
  <si>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</si>
  <si>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</si>
  <si>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</si>
  <si>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</si>
  <si>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</si>
  <si>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</si>
  <si>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</si>
  <si>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</si>
  <si>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</si>
  <si>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</si>
  <si>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</si>
  <si>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</si>
  <si>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</si>
  <si>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</si>
  <si>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</si>
  <si>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</si>
  <si>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</si>
  <si>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</si>
  <si>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</si>
  <si>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</si>
  <si>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</si>
  <si>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</si>
  <si>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</si>
  <si>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</si>
  <si>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</si>
  <si>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</si>
  <si>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</si>
  <si>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</si>
  <si>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</si>
  <si>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</si>
  <si>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</si>
  <si>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</si>
  <si>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</si>
  <si>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</si>
  <si>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</si>
  <si>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</si>
  <si>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</si>
  <si>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</si>
  <si>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</si>
  <si>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</si>
  <si>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</si>
  <si>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</si>
  <si>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</si>
  <si>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</si>
  <si>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</si>
  <si>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</si>
  <si>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</si>
  <si>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</si>
  <si>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</si>
  <si>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</si>
  <si>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</si>
  <si>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</si>
  <si>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</si>
  <si>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</si>
  <si>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</si>
  <si>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</si>
  <si>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</si>
  <si>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</si>
  <si>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</si>
  <si>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</si>
  <si>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</si>
  <si>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</si>
  <si>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</si>
  <si>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</si>
  <si>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</si>
  <si>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</si>
  <si>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</si>
  <si>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</si>
  <si>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</si>
  <si>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</si>
  <si>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</si>
  <si>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</si>
  <si>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</si>
  <si>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</si>
  <si>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</si>
  <si>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</si>
  <si>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</si>
  <si>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</si>
  <si>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</si>
  <si>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</si>
  <si>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</si>
  <si>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</si>
  <si>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</si>
  <si>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</si>
  <si>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</si>
  <si>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</si>
  <si>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</si>
  <si>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</si>
  <si>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</si>
  <si>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</si>
  <si>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</si>
  <si>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</si>
  <si>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</si>
  <si>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</si>
  <si>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</si>
  <si>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</si>
  <si>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</si>
  <si>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</si>
  <si>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</si>
  <si>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</si>
  <si>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</si>
  <si>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</si>
  <si>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</si>
  <si>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</si>
  <si>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</si>
  <si>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</si>
  <si>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</si>
  <si>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</si>
  <si>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</si>
  <si>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</si>
  <si>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</si>
  <si>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</si>
  <si>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</si>
  <si>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</si>
  <si>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</si>
  <si>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</si>
  <si>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</si>
  <si>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</si>
  <si>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</si>
  <si>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</si>
  <si>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</si>
  <si>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</si>
  <si>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</si>
  <si>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</si>
  <si>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</si>
  <si>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</si>
  <si>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</si>
  <si>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</si>
  <si>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</si>
  <si>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</si>
  <si>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</si>
  <si>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</si>
  <si>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</si>
  <si>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</si>
  <si>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</si>
  <si>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</si>
  <si>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</si>
  <si>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</si>
  <si>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</si>
  <si>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</si>
  <si>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</si>
  <si>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</si>
  <si>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</si>
  <si>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</si>
  <si>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</si>
  <si>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</si>
  <si>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</si>
  <si>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</si>
  <si>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</si>
  <si>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</si>
  <si>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</si>
  <si>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</si>
  <si>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</si>
  <si>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</si>
  <si>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</si>
  <si>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</si>
  <si>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</si>
  <si>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</si>
  <si>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</si>
  <si>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</si>
  <si>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</si>
  <si>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</si>
  <si>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</si>
  <si>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</si>
  <si>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</si>
  <si>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</si>
  <si>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</si>
  <si>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</si>
  <si>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</si>
  <si>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</si>
  <si>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</si>
  <si>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</si>
  <si>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</si>
  <si>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</si>
  <si>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</si>
  <si>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</si>
  <si>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</si>
  <si>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</si>
  <si>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</si>
  <si>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</si>
  <si>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</si>
  <si>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</si>
  <si>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</si>
  <si>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</si>
  <si>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</si>
  <si>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</si>
  <si>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</si>
  <si>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</si>
  <si>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</si>
  <si>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</si>
  <si>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</si>
  <si>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</si>
  <si>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</si>
  <si>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</si>
  <si>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</si>
  <si>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</si>
  <si>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</si>
  <si>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</si>
  <si>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</si>
  <si>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</si>
  <si>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</si>
  <si>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</si>
  <si>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</si>
  <si>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</si>
  <si>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</si>
  <si>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</si>
  <si>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</si>
  <si>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</si>
  <si>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</si>
  <si>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</si>
  <si>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</si>
  <si>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</si>
  <si>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</si>
  <si>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</si>
  <si>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</si>
  <si>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</si>
  <si>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</si>
  <si>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</si>
  <si>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</si>
  <si>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</si>
  <si>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</si>
  <si>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</si>
  <si>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</si>
  <si>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</si>
  <si>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</si>
  <si>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</si>
  <si>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</si>
  <si>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</si>
  <si>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</si>
  <si>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</si>
  <si>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</si>
  <si>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</si>
  <si>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</si>
  <si>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</si>
  <si>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</si>
  <si>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</si>
  <si>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</si>
  <si>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</si>
  <si>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</si>
  <si>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</si>
  <si>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</si>
  <si>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</si>
  <si>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</si>
  <si>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</si>
  <si>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</si>
  <si>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</si>
  <si>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</si>
  <si>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</si>
  <si>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</si>
  <si>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</si>
  <si>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</si>
  <si>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</si>
  <si>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</si>
  <si>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</si>
  <si>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</si>
  <si>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</si>
  <si>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</si>
  <si>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</si>
  <si>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</si>
  <si>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</si>
  <si>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</si>
  <si>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</si>
  <si>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</si>
  <si>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</si>
  <si>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</si>
  <si>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</si>
  <si>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</si>
  <si>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</si>
  <si>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</si>
  <si>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</si>
  <si>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</si>
  <si>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</si>
  <si>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</si>
  <si>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</si>
  <si>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</si>
  <si>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</si>
  <si>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</si>
  <si>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</si>
  <si>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</si>
  <si>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</si>
  <si>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</si>
  <si>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</si>
  <si>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</si>
  <si>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</si>
  <si>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</si>
  <si>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</si>
  <si>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</si>
  <si>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</si>
  <si>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</si>
  <si>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</si>
  <si>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</si>
  <si>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</si>
  <si>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</si>
  <si>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</si>
  <si>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</si>
  <si>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</si>
  <si>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</si>
  <si>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</si>
  <si>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</si>
  <si>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</si>
  <si>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</si>
  <si>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</si>
  <si>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</si>
  <si>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</si>
  <si>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</si>
  <si>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</si>
  <si>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</si>
  <si>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</si>
  <si>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</si>
  <si>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</si>
  <si>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</si>
  <si>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</si>
  <si>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</si>
  <si>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</si>
  <si>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</si>
  <si>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</si>
  <si>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</si>
  <si>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</si>
  <si>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</si>
  <si>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</si>
  <si>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</si>
  <si>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</si>
  <si>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</si>
  <si>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</si>
  <si>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</si>
  <si>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</si>
  <si>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</si>
  <si>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</si>
  <si>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</si>
  <si>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</si>
  <si>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</si>
  <si>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</si>
  <si>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</si>
  <si>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</si>
  <si>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</si>
  <si>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</si>
  <si>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</si>
  <si>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</si>
  <si>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</si>
  <si>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</si>
  <si>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</si>
  <si>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</si>
  <si>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</si>
  <si>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</si>
  <si>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</si>
  <si>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</si>
  <si>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</si>
  <si>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</si>
  <si>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</si>
  <si>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</si>
  <si>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</si>
  <si>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</si>
  <si>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</si>
  <si>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</si>
  <si>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</si>
  <si>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</si>
  <si>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</si>
  <si>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</si>
  <si>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</si>
  <si>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</si>
  <si>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</si>
  <si>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</si>
  <si>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</si>
  <si>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</si>
  <si>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</si>
  <si>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</si>
  <si>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</si>
  <si>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</si>
  <si>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</si>
  <si>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</si>
  <si>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</si>
  <si>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</si>
  <si>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</si>
  <si>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</si>
  <si>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</si>
  <si>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</si>
  <si>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</si>
  <si>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</si>
  <si>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</si>
  <si>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</si>
  <si>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</si>
  <si>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</si>
  <si>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</si>
  <si>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</si>
  <si>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</si>
  <si>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</si>
  <si>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</si>
  <si>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</si>
  <si>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</si>
  <si>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</si>
  <si>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</si>
  <si>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</si>
  <si>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</si>
  <si>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</si>
  <si>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</si>
  <si>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</si>
  <si>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</si>
  <si>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</si>
  <si>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</si>
  <si>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</si>
  <si>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</si>
  <si>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</si>
  <si>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</si>
  <si>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</si>
  <si>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</si>
  <si>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</si>
  <si>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</si>
  <si>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</si>
  <si>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</si>
  <si>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</si>
  <si>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</si>
  <si>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</si>
  <si>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</si>
  <si>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</si>
  <si>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</si>
  <si>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</si>
  <si>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</si>
  <si>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</si>
  <si>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</si>
  <si>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</si>
  <si>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</si>
  <si>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</si>
  <si>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</si>
  <si>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</si>
  <si>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</si>
  <si>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</si>
  <si>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</si>
  <si>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</si>
  <si>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</si>
  <si>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</si>
  <si>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</si>
  <si>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</si>
  <si>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</si>
  <si>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</si>
  <si>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</si>
  <si>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</si>
  <si>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</si>
  <si>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</si>
  <si>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</si>
  <si>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</si>
  <si>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</si>
  <si>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</si>
  <si>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</si>
  <si>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</si>
  <si>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</si>
  <si>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</si>
  <si>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</si>
  <si>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</si>
  <si>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</si>
  <si>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</si>
  <si>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</si>
  <si>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</si>
  <si>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</si>
  <si>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</si>
  <si>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</si>
  <si>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</si>
  <si>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</si>
  <si>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</si>
  <si>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</si>
  <si>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</si>
  <si>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</si>
  <si>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</si>
  <si>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</si>
  <si>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</si>
  <si>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</si>
  <si>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</si>
  <si>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</si>
  <si>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</si>
  <si>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</si>
  <si>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</si>
  <si>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</si>
  <si>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</si>
  <si>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</si>
  <si>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</si>
  <si>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</si>
  <si>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</si>
  <si>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</si>
  <si>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</si>
  <si>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</si>
  <si>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</si>
  <si>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</si>
  <si>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</si>
  <si>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</si>
  <si>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</si>
  <si>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</si>
  <si>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</si>
  <si>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</si>
  <si>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</si>
  <si>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</si>
  <si>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</si>
  <si>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</si>
  <si>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</si>
  <si>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</si>
  <si>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</si>
  <si>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</si>
  <si>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</si>
  <si>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</si>
  <si>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</si>
  <si>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</si>
  <si>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</si>
  <si>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</si>
  <si>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</si>
  <si>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</si>
  <si>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</si>
  <si>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</si>
  <si>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</si>
  <si>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</si>
  <si>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</si>
  <si>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</si>
  <si>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</si>
  <si>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</si>
  <si>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</si>
  <si>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</si>
  <si>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</si>
  <si>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</si>
  <si>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</si>
  <si>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</si>
  <si>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</si>
  <si>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</si>
  <si>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</si>
  <si>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</si>
  <si>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</si>
  <si>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</si>
  <si>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</si>
  <si>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</si>
  <si>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</si>
  <si>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</si>
  <si>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</si>
  <si>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</si>
  <si>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</si>
  <si>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</si>
  <si>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</si>
  <si>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</si>
  <si>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</si>
  <si>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</si>
  <si>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</si>
  <si>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</si>
  <si>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</si>
  <si>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</si>
  <si>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</si>
  <si>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</si>
  <si>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</si>
  <si>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</si>
  <si>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</si>
  <si>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</si>
  <si>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</si>
  <si>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</si>
  <si>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</si>
  <si>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</si>
  <si>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</si>
  <si>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</si>
  <si>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</si>
  <si>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</si>
  <si>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</si>
  <si>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</si>
  <si>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</si>
  <si>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</si>
  <si>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</si>
  <si>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</si>
  <si>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</si>
  <si>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</si>
  <si>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</si>
  <si>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</si>
  <si>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</si>
  <si>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</si>
  <si>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</si>
  <si>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</si>
  <si>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</si>
  <si>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</si>
  <si>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</si>
  <si>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</si>
  <si>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</si>
  <si>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</si>
  <si>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</si>
  <si>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</si>
  <si>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</si>
  <si>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</si>
  <si>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</si>
  <si>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</si>
  <si>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</si>
  <si>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</si>
  <si>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</si>
  <si>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</si>
  <si>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</si>
  <si>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</si>
  <si>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</si>
  <si>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</si>
  <si>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</si>
  <si>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</si>
  <si>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</si>
  <si>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</si>
  <si>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</si>
  <si>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</si>
  <si>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</si>
  <si>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</si>
  <si>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</si>
  <si>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</si>
  <si>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</si>
  <si>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</si>
  <si>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</si>
  <si>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</si>
  <si>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</si>
  <si>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</si>
  <si>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</si>
  <si>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</si>
  <si>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</si>
  <si>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</si>
  <si>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</si>
  <si>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</si>
  <si>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</si>
  <si>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</si>
  <si>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</si>
  <si>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</si>
  <si>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</si>
  <si>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</si>
  <si>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</si>
  <si>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</si>
  <si>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</si>
  <si>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</si>
  <si>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</si>
  <si>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</si>
  <si>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</si>
  <si>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</si>
  <si>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</si>
  <si>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</si>
  <si>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</si>
  <si>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</si>
  <si>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</si>
  <si>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</si>
  <si>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</si>
  <si>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</si>
  <si>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</si>
  <si>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</si>
  <si>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</si>
  <si>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</si>
  <si>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</si>
  <si>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</si>
  <si>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</si>
  <si>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</si>
  <si>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</si>
  <si>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</si>
  <si>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</si>
  <si>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</si>
  <si>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</si>
  <si>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</si>
  <si>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</si>
  <si>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</si>
  <si>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</si>
  <si>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</si>
  <si>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</si>
  <si>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</si>
  <si>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</si>
  <si>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</si>
  <si>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</si>
  <si>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</si>
  <si>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</si>
  <si>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</si>
  <si>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</si>
  <si>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</si>
  <si>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</si>
  <si>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</si>
  <si>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</si>
  <si>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</si>
  <si>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</si>
  <si>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</si>
  <si>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</si>
  <si>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</si>
  <si>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</si>
  <si>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</si>
  <si>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</si>
  <si>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</si>
  <si>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</si>
  <si>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</si>
  <si>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</si>
  <si>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</si>
  <si>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</si>
  <si>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</si>
  <si>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</si>
  <si>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</si>
  <si>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</si>
  <si>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</si>
  <si>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</si>
  <si>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</si>
  <si>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</si>
  <si>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</si>
  <si>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</si>
  <si>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</si>
  <si>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</si>
  <si>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</si>
  <si>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</si>
  <si>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</si>
  <si>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</si>
  <si>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</si>
  <si>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</si>
  <si>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</si>
  <si>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</si>
  <si>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</si>
  <si>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</si>
  <si>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</si>
  <si>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</si>
  <si>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</si>
  <si>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</si>
  <si>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</si>
  <si>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</si>
  <si>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</si>
  <si>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</si>
  <si>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</si>
  <si>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</si>
  <si>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</si>
  <si>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</si>
  <si>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</si>
  <si>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</si>
  <si>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</si>
  <si>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</si>
  <si>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</si>
  <si>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</si>
  <si>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</si>
  <si>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</si>
  <si>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</si>
  <si>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</si>
  <si>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</si>
  <si>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</si>
  <si>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</si>
  <si>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</si>
  <si>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</si>
  <si>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</si>
  <si>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</si>
  <si>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</si>
  <si>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</si>
  <si>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</si>
  <si>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</si>
  <si>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</si>
  <si>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</si>
  <si>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</si>
  <si>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</si>
  <si>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</si>
  <si>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</si>
  <si>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</si>
  <si>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</si>
  <si>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</si>
  <si>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</si>
  <si>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</si>
  <si>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</si>
  <si>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</si>
  <si>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</si>
  <si>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</si>
  <si>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</si>
  <si>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</si>
  <si>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</si>
  <si>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</si>
  <si>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</si>
  <si>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</si>
  <si>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</si>
  <si>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</si>
  <si>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</si>
  <si>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</si>
  <si>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</si>
  <si>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</si>
  <si>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</si>
  <si>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</si>
  <si>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</si>
  <si>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</si>
  <si>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</si>
  <si>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</si>
  <si>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</si>
  <si>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</si>
  <si>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</si>
  <si>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</si>
  <si>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</si>
  <si>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</si>
  <si>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</si>
  <si>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</si>
  <si>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</si>
  <si>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</si>
  <si>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</si>
  <si>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</si>
  <si>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</si>
  <si>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</si>
  <si>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</si>
  <si>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</si>
  <si>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</si>
  <si>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</si>
  <si>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</si>
  <si>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</si>
  <si>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</si>
  <si>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</si>
  <si>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</si>
  <si>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</si>
  <si>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</si>
  <si>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</si>
  <si>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</si>
  <si>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</si>
  <si>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</si>
  <si>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</si>
  <si>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</si>
  <si>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</si>
  <si>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</si>
  <si>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</si>
  <si>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</si>
  <si>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</si>
  <si>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</si>
  <si>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</si>
  <si>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</si>
  <si>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</si>
  <si>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</si>
  <si>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</si>
  <si>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</si>
  <si>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</si>
  <si>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</si>
  <si>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</si>
  <si>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</si>
  <si>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</si>
  <si>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</si>
  <si>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</si>
  <si>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</si>
  <si>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</si>
  <si>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</si>
  <si>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</si>
  <si>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</si>
  <si>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</si>
  <si>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</si>
  <si>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</si>
  <si>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</si>
  <si>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</si>
  <si>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</si>
  <si>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</si>
  <si>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</si>
  <si>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</si>
  <si>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</si>
  <si>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</si>
  <si>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</si>
  <si>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</si>
  <si>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</si>
  <si>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</si>
  <si>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</si>
  <si>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</si>
  <si>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</si>
  <si>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</si>
  <si>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</si>
  <si>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</si>
  <si>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</si>
  <si>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</si>
  <si>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</si>
  <si>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</si>
  <si>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</si>
  <si>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</si>
  <si>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</si>
  <si>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</si>
  <si>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</si>
  <si>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</si>
  <si>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</si>
  <si>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</si>
  <si>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</si>
  <si>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</si>
  <si>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</si>
  <si>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</si>
  <si>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</si>
  <si>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</si>
  <si>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</si>
  <si>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</si>
  <si>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</si>
  <si>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</si>
  <si>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</si>
  <si>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</si>
  <si>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</si>
  <si>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</si>
  <si>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</si>
  <si>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</si>
  <si>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</si>
  <si>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</si>
  <si>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</si>
  <si>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</si>
  <si>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</si>
  <si>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</si>
  <si>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</si>
  <si>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</si>
  <si>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</si>
  <si>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</si>
  <si>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</si>
  <si>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</si>
  <si>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</si>
  <si>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</si>
  <si>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</si>
  <si>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</si>
  <si>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</si>
  <si>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</si>
  <si>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</si>
  <si>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</si>
  <si>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</si>
  <si>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</si>
  <si>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</si>
  <si>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</si>
  <si>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</si>
  <si>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</si>
  <si>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</si>
  <si>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</si>
  <si>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</si>
  <si>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</si>
  <si>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</si>
  <si>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</si>
  <si>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</si>
  <si>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</si>
  <si>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</si>
  <si>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</si>
  <si>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</si>
  <si>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</si>
  <si>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</si>
  <si>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</si>
  <si>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</si>
  <si>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</si>
  <si>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</si>
  <si>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</si>
  <si>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</si>
  <si>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</si>
  <si>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</si>
  <si>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</si>
  <si>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</si>
  <si>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</si>
  <si>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</si>
  <si>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</si>
  <si>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</si>
  <si>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</si>
  <si>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</si>
  <si>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</si>
  <si>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</si>
  <si>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</si>
  <si>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</si>
  <si>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</si>
  <si>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</si>
  <si>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</si>
  <si>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</si>
  <si>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</si>
  <si>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</si>
  <si>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</si>
  <si>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</si>
  <si>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</si>
  <si>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</si>
  <si>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</si>
  <si>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</si>
  <si>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</si>
  <si>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</si>
  <si>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</si>
  <si>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</si>
  <si>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</si>
  <si>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</si>
  <si>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</si>
  <si>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</si>
  <si>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</si>
  <si>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</si>
  <si>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</si>
  <si>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</si>
  <si>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</si>
  <si>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</si>
  <si>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</si>
  <si>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</si>
  <si>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</si>
  <si>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</si>
  <si>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</si>
  <si>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</si>
  <si>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</si>
  <si>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</si>
  <si>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</si>
  <si>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</si>
  <si>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</si>
  <si>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</si>
  <si>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</si>
  <si>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</si>
  <si>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</si>
  <si>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</si>
  <si>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</si>
  <si>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</si>
  <si>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</si>
  <si>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</si>
  <si>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</si>
  <si>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</si>
  <si>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</si>
  <si>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</si>
  <si>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</si>
  <si>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</si>
  <si>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</si>
  <si>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</si>
  <si>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</si>
  <si>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</si>
  <si>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</si>
  <si>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</si>
  <si>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</si>
  <si>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</si>
  <si>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</si>
  <si>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</si>
  <si>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</si>
  <si>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</si>
  <si>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</si>
  <si>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</si>
  <si>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</si>
  <si>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</si>
  <si>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</si>
  <si>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</si>
  <si>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</si>
  <si>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</si>
  <si>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</si>
  <si>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</si>
  <si>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</si>
  <si>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</si>
  <si>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</si>
  <si>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</si>
  <si>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</si>
  <si>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</si>
  <si>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</si>
  <si>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</si>
  <si>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</si>
  <si>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</si>
  <si>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</si>
  <si>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</si>
  <si>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</si>
  <si>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</si>
  <si>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</si>
  <si>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</si>
  <si>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</si>
  <si>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</si>
  <si>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</si>
  <si>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</si>
  <si>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</si>
  <si>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</si>
  <si>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</si>
  <si>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</si>
  <si>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</si>
  <si>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</si>
  <si>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</si>
  <si>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</si>
  <si>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</si>
  <si>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</si>
  <si>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</si>
  <si>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</si>
  <si>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</si>
  <si>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</si>
  <si>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</si>
  <si>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</si>
  <si>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</si>
  <si>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</si>
  <si>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</si>
  <si>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</si>
  <si>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</si>
  <si>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</si>
  <si>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</si>
  <si>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</si>
  <si>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</si>
  <si>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</si>
  <si>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</si>
  <si>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</si>
  <si>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</si>
  <si>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</si>
  <si>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</si>
  <si>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</si>
  <si>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</si>
  <si>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</si>
  <si>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</si>
  <si>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</si>
  <si>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</si>
  <si>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</si>
  <si>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</si>
  <si>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</si>
  <si>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</si>
  <si>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</si>
  <si>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</si>
  <si>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</si>
  <si>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</si>
  <si>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</si>
  <si>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</si>
  <si>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</si>
  <si>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</si>
  <si>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</si>
  <si>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</si>
  <si>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</si>
  <si>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</si>
  <si>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</si>
  <si>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</si>
  <si>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</si>
  <si>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</si>
  <si>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</si>
  <si>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</si>
  <si>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</si>
  <si>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</si>
  <si>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</si>
  <si>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</si>
  <si>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</si>
  <si>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</si>
  <si>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</si>
  <si>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</si>
  <si>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</si>
  <si>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</si>
  <si>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</si>
  <si>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</si>
  <si>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</si>
  <si>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</si>
  <si>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</si>
  <si>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</si>
  <si>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</si>
  <si>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</si>
  <si>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</si>
  <si>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</si>
  <si>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</si>
  <si>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</si>
  <si>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</si>
  <si>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</si>
  <si>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</si>
  <si>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</si>
  <si>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</si>
  <si>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</si>
  <si>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</si>
  <si>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</si>
  <si>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</si>
  <si>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</si>
  <si>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</si>
  <si>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</si>
  <si>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</si>
  <si>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</si>
  <si>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</si>
  <si>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</si>
  <si>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</si>
  <si>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</si>
  <si>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</si>
  <si>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</si>
  <si>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</si>
  <si>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</si>
  <si>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</si>
  <si>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</si>
  <si>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</si>
  <si>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</si>
  <si>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</si>
  <si>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</si>
  <si>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</si>
  <si>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</si>
  <si>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</si>
  <si>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</si>
  <si>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</si>
  <si>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</si>
  <si>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</si>
  <si>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</si>
  <si>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</si>
  <si>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</si>
  <si>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</si>
  <si>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</si>
  <si>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</si>
  <si>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</si>
  <si>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</si>
  <si>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</si>
  <si>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</si>
  <si>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</si>
  <si>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</si>
  <si>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</si>
  <si>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</si>
  <si>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</si>
  <si>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</si>
  <si>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</si>
  <si>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</si>
  <si>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</si>
  <si>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</si>
  <si>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</si>
  <si>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</si>
  <si>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</si>
  <si>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</si>
  <si>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</si>
  <si>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</si>
  <si>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</si>
  <si>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</si>
  <si>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</si>
  <si>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</si>
  <si>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</si>
  <si>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</si>
  <si>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</si>
  <si>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</si>
  <si>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</si>
  <si>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</si>
  <si>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</si>
  <si>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</si>
  <si>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</si>
  <si>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</si>
  <si>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</si>
  <si>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</si>
  <si>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</si>
  <si>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</si>
  <si>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</si>
  <si>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</si>
  <si>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</si>
  <si>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</si>
  <si>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</si>
  <si>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</si>
  <si>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</si>
  <si>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</si>
  <si>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</si>
  <si>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</si>
  <si>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</si>
  <si>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</si>
  <si>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</si>
  <si>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</si>
  <si>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</si>
  <si>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</si>
  <si>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</si>
  <si>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</si>
  <si>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</si>
  <si>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</si>
  <si>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</si>
  <si>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</si>
  <si>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</si>
  <si>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</si>
  <si>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</si>
  <si>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</si>
  <si>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</si>
  <si>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</si>
  <si>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</si>
  <si>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</si>
  <si>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</si>
  <si>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</si>
  <si>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</si>
  <si>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</si>
  <si>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</si>
  <si>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</si>
  <si>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</si>
  <si>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</si>
  <si>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</si>
  <si>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</si>
  <si>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</si>
  <si>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</si>
  <si>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</si>
  <si>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</si>
  <si>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</si>
  <si>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</si>
  <si>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</si>
  <si>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</si>
  <si>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</si>
  <si>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</si>
  <si>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</si>
  <si>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</si>
  <si>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</si>
  <si>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</si>
  <si>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</si>
  <si>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</si>
  <si>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</si>
  <si>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</si>
  <si>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</si>
  <si>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</si>
  <si>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</si>
  <si>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</si>
  <si>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</si>
  <si>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</si>
  <si>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</si>
  <si>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</si>
  <si>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</si>
  <si>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</si>
  <si>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</si>
  <si>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</si>
  <si>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</si>
  <si>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</si>
  <si>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</si>
  <si>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</si>
  <si>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</si>
  <si>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</si>
  <si>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</si>
  <si>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</si>
  <si>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</si>
  <si>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</si>
  <si>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</si>
  <si>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</si>
  <si>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</si>
  <si>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</si>
  <si>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</si>
  <si>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</si>
  <si>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</si>
  <si>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</si>
  <si>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</si>
  <si>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</si>
  <si>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</si>
  <si>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</si>
  <si>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</si>
  <si>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</si>
  <si>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</si>
  <si>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</si>
  <si>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</si>
  <si>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</si>
  <si>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</si>
  <si>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</si>
  <si>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</si>
  <si>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</si>
  <si>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</si>
  <si>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</si>
  <si>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</si>
  <si>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</si>
  <si>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</si>
  <si>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</si>
  <si>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</si>
  <si>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</si>
  <si>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</si>
  <si>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</si>
  <si>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</si>
  <si>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</si>
  <si>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</si>
  <si>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</si>
  <si>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</si>
  <si>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</si>
  <si>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</si>
  <si>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</si>
  <si>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</si>
  <si>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</si>
  <si>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</si>
  <si>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</si>
  <si>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</si>
  <si>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</si>
  <si>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</si>
  <si>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</si>
  <si>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</si>
  <si>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</si>
  <si>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</si>
  <si>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</si>
  <si>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</si>
  <si>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</si>
  <si>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</si>
  <si>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</si>
  <si>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</si>
  <si>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</si>
  <si>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</si>
  <si>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</si>
  <si>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</si>
  <si>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</si>
  <si>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</si>
  <si>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</si>
  <si>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</si>
  <si>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</si>
  <si>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</si>
  <si>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</si>
  <si>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</si>
  <si>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</si>
  <si>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</si>
  <si>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</si>
  <si>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</si>
  <si>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</si>
  <si>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</si>
  <si>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</si>
  <si>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</si>
  <si>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</si>
  <si>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</si>
  <si>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</si>
  <si>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</si>
  <si>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</si>
  <si>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</si>
  <si>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</si>
  <si>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</si>
  <si>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</si>
  <si>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</si>
  <si>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</si>
  <si>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</si>
  <si>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</si>
  <si>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</si>
  <si>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</si>
  <si>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</si>
  <si>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</si>
  <si>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</si>
  <si>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</si>
  <si>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</si>
  <si>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</si>
  <si>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</si>
  <si>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</si>
  <si>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</si>
  <si>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</si>
  <si>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</si>
  <si>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</si>
  <si>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</si>
  <si>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</si>
  <si>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</si>
  <si>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</si>
  <si>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</si>
  <si>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</si>
  <si>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</si>
  <si>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</si>
  <si>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</si>
  <si>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</si>
  <si>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</si>
  <si>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</si>
  <si>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</si>
  <si>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</si>
  <si>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</si>
  <si>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</si>
  <si>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</si>
  <si>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</si>
  <si>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</si>
  <si>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</si>
  <si>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</si>
  <si>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</si>
  <si>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</si>
  <si>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</si>
  <si>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</si>
  <si>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</si>
  <si>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</si>
  <si>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</si>
  <si>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</si>
  <si>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</si>
  <si>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</si>
  <si>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</si>
  <si>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</si>
  <si>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</si>
  <si>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</si>
  <si>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</si>
  <si>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</si>
  <si>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</si>
  <si>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</si>
  <si>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</si>
  <si>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</si>
  <si>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</si>
  <si>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</si>
  <si>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</si>
  <si>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</si>
  <si>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</si>
  <si>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</si>
  <si>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</si>
  <si>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</si>
  <si>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</si>
  <si>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</si>
  <si>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</si>
  <si>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</si>
  <si>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</si>
  <si>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</si>
  <si>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</si>
  <si>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</si>
  <si>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</si>
  <si>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</si>
  <si>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</si>
  <si>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</si>
  <si>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</si>
  <si>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</si>
  <si>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</si>
  <si>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</si>
  <si>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</si>
  <si>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</si>
  <si>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</si>
  <si>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</si>
  <si>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</si>
  <si>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</si>
  <si>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</si>
  <si>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</si>
  <si>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</si>
  <si>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</si>
  <si>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</si>
  <si>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</si>
  <si>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</si>
  <si>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</si>
  <si>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</si>
  <si>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</si>
  <si>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</si>
  <si>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</si>
  <si>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</si>
  <si>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</si>
  <si>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</si>
  <si>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</si>
  <si>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</si>
  <si>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</si>
  <si>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</si>
  <si>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</si>
  <si>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</si>
  <si>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</si>
  <si>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</si>
  <si>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</si>
  <si>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</si>
  <si>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</si>
  <si>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</si>
  <si>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</si>
  <si>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</si>
  <si>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</si>
  <si>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</si>
  <si>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</si>
  <si>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</si>
  <si>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</si>
  <si>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</si>
  <si>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</si>
  <si>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</si>
  <si>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</si>
  <si>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</si>
  <si>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</si>
  <si>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</si>
  <si>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</si>
  <si>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</si>
  <si>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</si>
  <si>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</si>
  <si>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</si>
  <si>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</si>
  <si>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</si>
  <si>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</si>
  <si>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</si>
  <si>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</si>
  <si>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</si>
  <si>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</si>
  <si>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</si>
  <si>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</si>
  <si>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</si>
  <si>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</si>
  <si>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</si>
  <si>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</si>
  <si>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</si>
  <si>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</si>
  <si>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</si>
  <si>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</si>
  <si>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</si>
  <si>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</si>
  <si>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</si>
  <si>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</si>
  <si>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</si>
  <si>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</si>
  <si>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</si>
  <si>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</si>
  <si>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</si>
  <si>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</si>
  <si>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</si>
  <si>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</si>
  <si>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</si>
  <si>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</si>
  <si>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</si>
  <si>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</si>
  <si>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</si>
  <si>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</si>
  <si>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</si>
  <si>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</si>
  <si>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</si>
  <si>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</si>
  <si>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</si>
  <si>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</si>
  <si>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</si>
  <si>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</si>
  <si>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</si>
  <si>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</si>
  <si>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</si>
  <si>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</si>
  <si>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</si>
  <si>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</si>
  <si>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</si>
  <si>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</si>
  <si>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</si>
  <si>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</si>
  <si>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</si>
  <si>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</si>
  <si>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</si>
  <si>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</si>
  <si>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</si>
  <si>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</si>
  <si>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</si>
  <si>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</si>
  <si>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</si>
  <si>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</si>
  <si>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</si>
  <si>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</si>
  <si>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</si>
  <si>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</si>
  <si>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</si>
  <si>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</si>
  <si>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</si>
  <si>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</si>
  <si>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</si>
  <si>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</si>
  <si>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</si>
  <si>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</si>
  <si>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</si>
  <si>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</si>
  <si>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</si>
  <si>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</si>
  <si>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</si>
  <si>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</si>
  <si>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</si>
  <si>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</si>
  <si>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</si>
  <si>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</si>
  <si>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</si>
  <si>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</si>
  <si>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</si>
  <si>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</si>
  <si>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</si>
  <si>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</si>
  <si>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</si>
  <si>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</si>
  <si>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</si>
  <si>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</si>
  <si>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</si>
  <si>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</si>
  <si>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</si>
  <si>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</si>
  <si>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</si>
  <si>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</si>
  <si>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</si>
  <si>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</si>
  <si>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</si>
  <si>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</si>
  <si>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</si>
  <si>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</si>
  <si>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</si>
  <si>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</si>
  <si>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</si>
  <si>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</si>
  <si>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</si>
  <si>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</si>
  <si>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</si>
  <si>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</si>
  <si>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</si>
  <si>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</si>
  <si>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</si>
  <si>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</si>
  <si>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</si>
  <si>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</si>
  <si>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</si>
  <si>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</si>
  <si>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</si>
  <si>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</si>
  <si>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</si>
  <si>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</si>
  <si>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</si>
  <si>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</si>
  <si>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</si>
  <si>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</si>
  <si>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</si>
  <si>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</si>
  <si>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</si>
  <si>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</si>
  <si>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</si>
  <si>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</si>
  <si>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</si>
  <si>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</si>
  <si>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</si>
  <si>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</si>
  <si>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</si>
  <si>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</si>
  <si>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</si>
  <si>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</si>
  <si>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</si>
  <si>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</si>
  <si>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</si>
  <si>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</si>
  <si>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</si>
  <si>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</si>
  <si>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</si>
  <si>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</si>
  <si>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</si>
  <si>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</si>
  <si>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</si>
  <si>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</si>
  <si>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</si>
  <si>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</si>
  <si>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</si>
  <si>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</si>
  <si>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</si>
  <si>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</si>
  <si>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</si>
  <si>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</si>
  <si>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</si>
  <si>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</si>
  <si>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</si>
  <si>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</si>
  <si>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</si>
  <si>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</si>
  <si>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</si>
  <si>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</si>
  <si>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</si>
  <si>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</si>
  <si>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</si>
  <si>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</si>
  <si>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</si>
  <si>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</si>
  <si>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</si>
  <si>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</si>
  <si>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</si>
  <si>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</si>
  <si>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</si>
  <si>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</si>
  <si>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</si>
  <si>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</si>
  <si>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</si>
  <si>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</si>
  <si>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</si>
  <si>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</si>
  <si>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</si>
  <si>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</si>
  <si>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</si>
  <si>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</si>
  <si>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</si>
  <si>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</si>
  <si>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</si>
  <si>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</si>
  <si>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</si>
  <si>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</si>
  <si>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</si>
  <si>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</si>
  <si>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</si>
  <si>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</si>
  <si>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</si>
  <si>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</si>
  <si>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</si>
  <si>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</si>
  <si>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</si>
  <si>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</si>
  <si>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</si>
  <si>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</si>
  <si>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</si>
  <si>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</si>
  <si>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</si>
  <si>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</si>
  <si>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</si>
  <si>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</si>
  <si>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</si>
  <si>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</si>
  <si>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</si>
  <si>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</si>
  <si>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</si>
  <si>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</si>
  <si>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</si>
  <si>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</si>
  <si>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</si>
  <si>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</si>
  <si>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</si>
  <si>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</si>
  <si>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</si>
  <si>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</si>
  <si>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</si>
  <si>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</si>
  <si>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</si>
  <si>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</si>
  <si>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</si>
  <si>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</si>
  <si>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</si>
  <si>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</si>
  <si>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</si>
  <si>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</si>
  <si>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</si>
  <si>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</si>
  <si>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</si>
  <si>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</si>
  <si>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</si>
  <si>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</si>
  <si>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</si>
  <si>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</si>
  <si>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</si>
  <si>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</si>
  <si>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</si>
  <si>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</si>
  <si>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</si>
  <si>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</si>
  <si>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</si>
  <si>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</si>
  <si>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</si>
  <si>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</si>
  <si>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</si>
  <si>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</si>
  <si>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</si>
  <si>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</si>
  <si>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</si>
  <si>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</si>
  <si>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</si>
  <si>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</si>
  <si>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</si>
  <si>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</si>
  <si>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</si>
  <si>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</si>
  <si>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</si>
  <si>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</si>
  <si>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</si>
  <si>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</si>
  <si>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</si>
  <si>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</si>
  <si>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</si>
  <si>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</si>
  <si>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</si>
  <si>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</si>
  <si>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</si>
  <si>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</si>
  <si>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</si>
  <si>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</si>
  <si>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</si>
  <si>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</si>
  <si>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</si>
  <si>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</si>
  <si>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</si>
  <si>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</si>
  <si>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</si>
  <si>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</si>
  <si>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</si>
  <si>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</si>
  <si>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</si>
  <si>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</si>
  <si>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</si>
  <si>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</si>
  <si>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</si>
  <si>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</si>
  <si>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</si>
  <si>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</si>
  <si>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</si>
  <si>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</si>
  <si>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</si>
  <si>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</si>
  <si>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</si>
  <si>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</si>
  <si>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</si>
  <si>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</si>
  <si>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</si>
  <si>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</si>
  <si>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</si>
  <si>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</si>
  <si>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</si>
  <si>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</si>
  <si>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</si>
  <si>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</si>
  <si>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</si>
  <si>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</si>
  <si>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</si>
  <si>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</si>
  <si>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</si>
  <si>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</si>
  <si>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</si>
  <si>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</si>
  <si>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</si>
  <si>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</si>
  <si>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</si>
  <si>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</si>
  <si>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</si>
  <si>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</si>
  <si>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</si>
  <si>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</si>
  <si>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</si>
  <si>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</si>
  <si>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</si>
  <si>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</si>
  <si>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</si>
  <si>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</si>
  <si>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</si>
  <si>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</si>
  <si>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</si>
  <si>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</si>
  <si>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</si>
  <si>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</si>
  <si>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</si>
  <si>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</si>
  <si>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</si>
  <si>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</si>
  <si>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</si>
  <si>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</si>
  <si>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</si>
  <si>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</si>
  <si>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</si>
  <si>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</si>
  <si>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</si>
  <si>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</si>
  <si>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</si>
  <si>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</si>
  <si>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</si>
  <si>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</si>
  <si>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</si>
  <si>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</si>
  <si>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</si>
  <si>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</si>
  <si>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</si>
  <si>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</si>
  <si>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</si>
  <si>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</si>
  <si>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</si>
  <si>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</si>
  <si>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</si>
  <si>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</si>
  <si>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</si>
  <si>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</si>
  <si>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</si>
  <si>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</si>
  <si>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</si>
  <si>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</si>
  <si>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</si>
  <si>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</si>
  <si>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</si>
  <si>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</si>
  <si>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</si>
  <si>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</si>
  <si>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</si>
  <si>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</si>
  <si>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</si>
  <si>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</si>
  <si>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</si>
  <si>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</si>
  <si>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</si>
  <si>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</si>
  <si>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</si>
  <si>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</si>
  <si>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</si>
  <si>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</si>
  <si>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</si>
  <si>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</si>
  <si>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</si>
  <si>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</si>
  <si>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</si>
  <si>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</si>
  <si>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</si>
  <si>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</si>
  <si>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</si>
  <si>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</si>
  <si>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</si>
  <si>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</si>
  <si>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</si>
  <si>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</si>
  <si>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</si>
  <si>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</si>
  <si>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</si>
  <si>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</si>
  <si>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</si>
  <si>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</si>
  <si>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</si>
  <si>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</si>
  <si>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</si>
  <si>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</si>
  <si>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</si>
  <si>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</si>
  <si>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</si>
  <si>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</si>
  <si>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</si>
  <si>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</si>
  <si>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</si>
  <si>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</si>
  <si>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</si>
  <si>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</si>
  <si>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</si>
  <si>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</si>
  <si>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</si>
  <si>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</si>
  <si>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</si>
  <si>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</si>
  <si>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</si>
  <si>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</si>
  <si>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</si>
  <si>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</si>
  <si>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</si>
  <si>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</si>
  <si>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</si>
  <si>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</si>
  <si>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</si>
  <si>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</si>
  <si>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</si>
  <si>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</si>
  <si>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</si>
  <si>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</si>
  <si>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</si>
  <si>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</si>
  <si>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</si>
  <si>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</si>
  <si>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</si>
  <si>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</si>
  <si>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</si>
  <si>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</si>
  <si>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</si>
  <si>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</si>
  <si>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</si>
  <si>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</si>
  <si>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</si>
  <si>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</si>
  <si>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</si>
  <si>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</si>
  <si>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</si>
  <si>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</si>
  <si>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</si>
  <si>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</si>
  <si>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</si>
  <si>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</si>
  <si>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</si>
  <si>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</si>
  <si>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</si>
  <si>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</si>
  <si>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</si>
  <si>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</si>
  <si>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</si>
  <si>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</si>
  <si>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</si>
  <si>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</si>
  <si>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</si>
  <si>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</si>
  <si>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</si>
  <si>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</si>
  <si>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</si>
  <si>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</si>
  <si>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</si>
  <si>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</si>
  <si>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</si>
  <si>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</si>
  <si>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</si>
  <si>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</si>
  <si>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</si>
  <si>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</si>
  <si>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</si>
  <si>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</si>
  <si>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</si>
  <si>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</si>
  <si>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</si>
  <si>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</si>
  <si>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</si>
  <si>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</si>
  <si>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</si>
  <si>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</si>
  <si>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</si>
  <si>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</si>
  <si>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</si>
  <si>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</si>
  <si>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</si>
  <si>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</si>
  <si>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</si>
  <si>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</si>
  <si>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</si>
  <si>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</si>
  <si>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</si>
  <si>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</si>
  <si>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</si>
  <si>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</si>
  <si>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</si>
  <si>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</si>
  <si>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</si>
  <si>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</si>
  <si>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</si>
  <si>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</si>
  <si>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</si>
  <si>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</si>
  <si>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</si>
  <si>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</si>
  <si>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</si>
  <si>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</si>
  <si>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</si>
  <si>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</si>
  <si>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</si>
  <si>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</si>
  <si>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</si>
  <si>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</si>
  <si>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</si>
  <si>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</si>
  <si>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</si>
  <si>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</si>
  <si>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</si>
  <si>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</si>
  <si>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</si>
  <si>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</si>
  <si>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</si>
  <si>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</si>
  <si>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</si>
  <si>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</si>
  <si>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</si>
  <si>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</si>
  <si>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</si>
  <si>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</si>
  <si>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</si>
  <si>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</si>
  <si>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</si>
  <si>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</si>
  <si>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</si>
  <si>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</si>
  <si>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</si>
  <si>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</si>
  <si>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</si>
  <si>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</si>
  <si>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</si>
  <si>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</si>
  <si>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</si>
  <si>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</si>
  <si>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</si>
  <si>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</si>
  <si>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</si>
  <si>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</si>
  <si>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</si>
  <si>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</si>
  <si>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</si>
  <si>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</si>
  <si>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</si>
  <si>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</si>
  <si>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</si>
  <si>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</si>
  <si>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</si>
  <si>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</si>
  <si>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</si>
  <si>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</si>
  <si>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</si>
  <si>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</si>
  <si>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</si>
  <si>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</si>
  <si>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</si>
  <si>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</si>
  <si>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</si>
  <si>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</si>
  <si>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</si>
  <si>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</si>
  <si>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</si>
  <si>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</si>
  <si>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</si>
  <si>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</si>
  <si>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</si>
  <si>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</si>
  <si>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</si>
  <si>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</si>
  <si>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</si>
  <si>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</si>
  <si>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</si>
  <si>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</si>
  <si>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</si>
  <si>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</si>
  <si>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</si>
  <si>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</si>
  <si>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</si>
  <si>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</si>
  <si>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</si>
  <si>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</si>
  <si>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</si>
  <si>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</si>
  <si>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</si>
  <si>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</si>
  <si>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</si>
  <si>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</si>
  <si>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</si>
  <si>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</si>
  <si>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</si>
  <si>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</si>
  <si>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</si>
  <si>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</si>
  <si>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</si>
  <si>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</si>
  <si>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</si>
  <si>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</si>
  <si>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</si>
  <si>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</si>
  <si>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</si>
  <si>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</si>
  <si>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</si>
  <si>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</si>
  <si>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</si>
  <si>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</si>
  <si>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</si>
  <si>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</si>
  <si>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</si>
  <si>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</si>
  <si>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</si>
  <si>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</si>
  <si>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</si>
  <si>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</si>
  <si>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</si>
  <si>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</si>
  <si>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</si>
  <si>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</si>
  <si>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</si>
  <si>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</si>
  <si>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</si>
  <si>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</si>
  <si>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</si>
  <si>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</si>
  <si>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</si>
  <si>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</si>
  <si>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</si>
  <si>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</si>
  <si>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</si>
  <si>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</si>
  <si>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</si>
  <si>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</si>
  <si>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</si>
  <si>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</si>
  <si>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</si>
  <si>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</si>
  <si>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</si>
  <si>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</si>
  <si>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</si>
  <si>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</si>
  <si>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</si>
  <si>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</si>
  <si>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</si>
  <si>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</si>
  <si>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</si>
  <si>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</si>
  <si>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</si>
  <si>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</si>
  <si>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</si>
  <si>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</si>
  <si>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</si>
  <si>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</si>
  <si>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</si>
  <si>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</si>
  <si>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</si>
  <si>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</si>
  <si>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</si>
  <si>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</si>
  <si>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</si>
  <si>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</si>
  <si>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</si>
  <si>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</si>
  <si>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</si>
  <si>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</si>
  <si>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</si>
  <si>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</si>
  <si>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</si>
  <si>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</si>
  <si>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</si>
  <si>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</si>
  <si>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</si>
  <si>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</si>
  <si>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</si>
  <si>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</si>
  <si>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</si>
  <si>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</si>
  <si>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</si>
  <si>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</si>
  <si>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</si>
  <si>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</si>
  <si>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</si>
  <si>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</si>
  <si>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</si>
  <si>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</si>
  <si>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</si>
  <si>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</si>
  <si>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</si>
  <si>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</si>
  <si>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</si>
  <si>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</si>
  <si>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</si>
  <si>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</si>
  <si>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</si>
  <si>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</si>
  <si>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</si>
  <si>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</si>
  <si>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</si>
  <si>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</si>
  <si>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</si>
  <si>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</si>
  <si>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</si>
  <si>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</si>
  <si>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</si>
  <si>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</si>
  <si>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</si>
  <si>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</si>
  <si>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</si>
  <si>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</si>
  <si>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</si>
  <si>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</si>
  <si>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</si>
  <si>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</si>
  <si>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</si>
  <si>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</si>
  <si>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</si>
  <si>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</si>
  <si>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</si>
  <si>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</si>
  <si>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</si>
  <si>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</si>
  <si>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</si>
  <si>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</si>
  <si>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</si>
  <si>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</si>
  <si>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</si>
  <si>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</si>
  <si>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</si>
  <si>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</si>
  <si>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</si>
  <si>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</si>
  <si>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</si>
  <si>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</si>
  <si>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</si>
  <si>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</si>
  <si>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</si>
  <si>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</si>
  <si>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</si>
  <si>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</si>
  <si>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</si>
  <si>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</si>
  <si>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</si>
  <si>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</si>
  <si>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</si>
  <si>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</si>
  <si>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</si>
  <si>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</si>
  <si>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</si>
  <si>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</si>
  <si>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</si>
  <si>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</si>
  <si>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</si>
  <si>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</si>
  <si>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</si>
  <si>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</si>
  <si>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</si>
  <si>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</si>
  <si>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</si>
  <si>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</si>
  <si>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</si>
  <si>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</si>
  <si>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</si>
  <si>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</si>
  <si>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</si>
  <si>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</si>
  <si>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</si>
  <si>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</si>
  <si>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</si>
  <si>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</si>
  <si>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</si>
  <si>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</si>
  <si>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</si>
  <si>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</si>
  <si>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</si>
  <si>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</si>
  <si>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</si>
  <si>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</si>
  <si>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</si>
  <si>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</si>
  <si>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</si>
  <si>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</si>
  <si>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</si>
  <si>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</si>
  <si>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</si>
  <si>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</si>
  <si>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</si>
  <si>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</si>
  <si>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</si>
  <si>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</si>
  <si>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</si>
  <si>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</si>
  <si>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</si>
  <si>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</si>
  <si>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</si>
  <si>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</si>
  <si>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</si>
  <si>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</si>
  <si>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</si>
  <si>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</si>
  <si>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</si>
  <si>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</si>
  <si>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</si>
  <si>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</si>
  <si>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</si>
  <si>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</si>
  <si>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</si>
  <si>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</si>
  <si>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</si>
  <si>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</si>
  <si>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</si>
  <si>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</si>
  <si>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</si>
  <si>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</si>
  <si>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</si>
  <si>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</si>
  <si>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</si>
  <si>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</si>
  <si>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</si>
  <si>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</si>
  <si>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</si>
  <si>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</si>
  <si>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</si>
  <si>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</si>
  <si>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</si>
  <si>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</si>
  <si>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</si>
  <si>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</si>
  <si>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</si>
  <si>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</si>
  <si>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</si>
  <si>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</si>
  <si>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</si>
  <si>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</si>
  <si>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</si>
  <si>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</si>
  <si>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</si>
  <si>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</si>
  <si>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</si>
  <si>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</si>
  <si>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</si>
  <si>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</si>
  <si>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</si>
  <si>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</si>
  <si>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</si>
  <si>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</si>
  <si>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</si>
  <si>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</si>
  <si>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</si>
  <si>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</si>
  <si>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</si>
  <si>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</si>
  <si>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</si>
  <si>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</si>
  <si>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</si>
  <si>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</si>
  <si>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</si>
  <si>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</si>
  <si>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</si>
  <si>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</si>
  <si>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</si>
  <si>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</si>
  <si>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</si>
  <si>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</si>
  <si>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</si>
  <si>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</si>
  <si>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</si>
  <si>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</si>
  <si>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</si>
  <si>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</si>
  <si>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</si>
  <si>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</si>
  <si>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</si>
  <si>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</si>
  <si>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</si>
  <si>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</si>
  <si>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</si>
  <si>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</si>
  <si>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</si>
  <si>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</si>
  <si>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</si>
  <si>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</si>
  <si>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</si>
  <si>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</si>
  <si>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</si>
  <si>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</si>
  <si>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</si>
  <si>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</si>
  <si>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</si>
  <si>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</si>
  <si>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</si>
  <si>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</si>
  <si>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</si>
  <si>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</si>
  <si>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</si>
  <si>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</si>
  <si>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</si>
  <si>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</si>
  <si>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</si>
  <si>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</si>
  <si>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</si>
  <si>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</si>
  <si>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</si>
  <si>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</si>
  <si>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</si>
  <si>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</si>
  <si>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</si>
  <si>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</si>
  <si>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</si>
  <si>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</si>
  <si>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</si>
  <si>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</si>
  <si>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</si>
  <si>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</si>
  <si>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</si>
  <si>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</si>
  <si>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</si>
  <si>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</si>
  <si>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</si>
  <si>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</si>
  <si>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</si>
  <si>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</si>
  <si>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</si>
  <si>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</si>
  <si>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</si>
  <si>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</si>
  <si>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</si>
  <si>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</si>
  <si>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</si>
  <si>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</si>
  <si>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</si>
  <si>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</si>
  <si>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</si>
  <si>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</si>
  <si>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</si>
  <si>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</si>
  <si>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</si>
  <si>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</si>
  <si>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</si>
  <si>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</si>
  <si>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</si>
  <si>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</si>
  <si>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</si>
  <si>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</si>
  <si>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</si>
  <si>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</si>
  <si>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</si>
  <si>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</si>
  <si>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</si>
  <si>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</si>
  <si>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</si>
  <si>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</si>
  <si>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</si>
  <si>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</si>
  <si>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</si>
  <si>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</si>
  <si>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</si>
  <si>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</si>
  <si>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</si>
  <si>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</si>
  <si>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</si>
  <si>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</si>
  <si>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</si>
  <si>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</si>
  <si>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</si>
  <si>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</si>
  <si>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</si>
  <si>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</si>
  <si>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</si>
  <si>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</si>
  <si>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</si>
  <si>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</si>
  <si>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</si>
  <si>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</si>
  <si>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</si>
  <si>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</si>
  <si>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</si>
  <si>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</si>
  <si>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</si>
  <si>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</si>
  <si>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</si>
  <si>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</si>
  <si>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</si>
  <si>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</si>
  <si>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</si>
  <si>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</si>
  <si>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</si>
  <si>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</si>
  <si>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</si>
  <si>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</si>
  <si>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</si>
  <si>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</si>
  <si>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</si>
  <si>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</si>
  <si>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</si>
  <si>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</si>
  <si>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</si>
  <si>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</si>
  <si>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</si>
  <si>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</si>
  <si>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</si>
  <si>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</si>
  <si>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</si>
  <si>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</si>
  <si>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</si>
  <si>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</si>
  <si>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</si>
  <si>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</si>
  <si>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</si>
  <si>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</si>
  <si>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</si>
  <si>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</si>
  <si>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</si>
  <si>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</si>
  <si>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</si>
  <si>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</si>
  <si>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</si>
  <si>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</si>
  <si>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</si>
  <si>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</si>
  <si>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</si>
  <si>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</si>
  <si>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</si>
  <si>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</si>
  <si>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</si>
  <si>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</si>
  <si>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</si>
  <si>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</si>
  <si>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</si>
  <si>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</si>
  <si>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</si>
  <si>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</si>
  <si>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</si>
  <si>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</si>
  <si>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</si>
  <si>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</si>
  <si>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</si>
  <si>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</si>
  <si>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</si>
  <si>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</si>
  <si>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</si>
  <si>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</si>
  <si>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</si>
  <si>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</si>
  <si>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</si>
  <si>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</si>
  <si>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</si>
  <si>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</si>
  <si>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</si>
  <si>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</si>
  <si>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</si>
  <si>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</si>
  <si>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</si>
  <si>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</si>
  <si>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</si>
  <si>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</si>
  <si>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</si>
  <si>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</si>
  <si>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</si>
  <si>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</si>
  <si>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</si>
  <si>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</si>
  <si>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</si>
  <si>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</si>
  <si>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</si>
  <si>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</si>
  <si>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</si>
  <si>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</si>
  <si>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</si>
  <si>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</si>
  <si>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</si>
  <si>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</si>
  <si>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</si>
  <si>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</si>
  <si>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</si>
  <si>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</si>
  <si>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</si>
  <si>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</si>
  <si>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</si>
  <si>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</si>
  <si>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</si>
  <si>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</si>
  <si>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</si>
  <si>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</si>
  <si>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</si>
  <si>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</si>
  <si>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</si>
  <si>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</si>
  <si>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</si>
  <si>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</si>
  <si>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</si>
  <si>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</si>
  <si>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</si>
  <si>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</si>
  <si>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</si>
  <si>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</si>
  <si>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</si>
  <si>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</si>
  <si>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</si>
  <si>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</si>
  <si>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</si>
  <si>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</si>
  <si>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</si>
  <si>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</si>
  <si>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</si>
  <si>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</si>
  <si>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</si>
  <si>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</si>
  <si>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</si>
  <si>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</si>
  <si>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</si>
  <si>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</si>
  <si>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</si>
  <si>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</si>
  <si>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</si>
  <si>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</si>
  <si>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</si>
  <si>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</si>
  <si>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</si>
  <si>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</si>
  <si>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</si>
  <si>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</si>
  <si>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</si>
  <si>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</si>
  <si>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</si>
  <si>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</si>
  <si>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</si>
  <si>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</si>
  <si>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</si>
  <si>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</si>
  <si>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</si>
  <si>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</si>
  <si>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</si>
  <si>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</si>
  <si>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</si>
  <si>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</si>
  <si>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</si>
  <si>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</si>
  <si>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</si>
  <si>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</si>
  <si>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</si>
  <si>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</si>
  <si>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</si>
  <si>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</si>
  <si>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</si>
  <si>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</si>
  <si>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</si>
  <si>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</si>
  <si>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</si>
  <si>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</si>
  <si>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</si>
  <si>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</si>
  <si>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</si>
  <si>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</si>
  <si>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</si>
  <si>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</si>
  <si>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</si>
  <si>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</si>
  <si>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</si>
  <si>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</si>
  <si>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</si>
  <si>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</si>
  <si>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</si>
  <si>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</si>
  <si>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</si>
  <si>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</si>
  <si>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</si>
  <si>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</si>
  <si>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</si>
  <si>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</si>
  <si>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</si>
  <si>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</si>
  <si>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</si>
  <si>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</si>
  <si>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</si>
  <si>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</si>
  <si>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</si>
  <si>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</si>
  <si>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</si>
  <si>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</si>
  <si>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</si>
  <si>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</si>
  <si>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</si>
  <si>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</si>
  <si>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</si>
  <si>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</si>
  <si>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</si>
  <si>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</si>
  <si>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</si>
  <si>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</si>
  <si>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</si>
  <si>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</si>
  <si>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</si>
  <si>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</si>
  <si>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</si>
  <si>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</si>
  <si>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</si>
  <si>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</si>
  <si>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</si>
  <si>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</si>
  <si>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</si>
  <si>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</si>
  <si>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</si>
  <si>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</si>
  <si>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</si>
  <si>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</si>
  <si>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</si>
  <si>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</si>
  <si>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</si>
  <si>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</si>
  <si>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</si>
  <si>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</si>
  <si>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</si>
  <si>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</si>
  <si>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</si>
  <si>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</si>
  <si>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</si>
  <si>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</si>
  <si>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</si>
  <si>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</si>
  <si>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</si>
  <si>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</si>
  <si>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</si>
  <si>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</si>
  <si>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</si>
  <si>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</si>
  <si>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</si>
  <si>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</si>
  <si>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</si>
  <si>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</si>
  <si>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</si>
  <si>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</si>
  <si>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</si>
  <si>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</si>
  <si>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</si>
  <si>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</si>
  <si>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</si>
  <si>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</si>
  <si>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</si>
  <si>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</si>
  <si>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</si>
  <si>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</si>
  <si>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</si>
  <si>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</si>
  <si>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</si>
  <si>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</si>
  <si>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</si>
  <si>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</si>
  <si>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</si>
  <si>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</si>
  <si>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</si>
  <si>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</si>
  <si>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</si>
  <si>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</si>
  <si>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</si>
  <si>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</si>
  <si>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</si>
  <si>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</si>
  <si>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</si>
  <si>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</si>
  <si>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</si>
  <si>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</si>
  <si>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</si>
  <si>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</si>
  <si>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</si>
  <si>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</si>
  <si>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</si>
  <si>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</si>
  <si>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</si>
  <si>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</si>
  <si>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</si>
  <si>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</si>
  <si>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</si>
  <si>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</si>
  <si>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</si>
  <si>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</si>
  <si>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</si>
  <si>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</si>
  <si>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</si>
  <si>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</si>
  <si>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</si>
  <si>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</si>
  <si>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</si>
  <si>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</si>
  <si>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</si>
  <si>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</si>
  <si>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</si>
  <si>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</si>
  <si>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</si>
  <si>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</si>
  <si>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</si>
  <si>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</si>
  <si>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</si>
  <si>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</si>
  <si>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</si>
  <si>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</si>
  <si>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</si>
  <si>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</si>
  <si>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</si>
  <si>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</si>
  <si>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</si>
  <si>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</si>
  <si>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</si>
  <si>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</si>
  <si>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</si>
  <si>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</si>
  <si>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</si>
  <si>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</si>
  <si>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</si>
  <si>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</si>
  <si>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</si>
  <si>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</si>
  <si>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</si>
  <si>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</si>
  <si>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</si>
  <si>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</si>
  <si>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</si>
  <si>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</si>
  <si>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</si>
  <si>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</si>
  <si>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</si>
  <si>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</si>
  <si>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</si>
  <si>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</si>
  <si>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</si>
  <si>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</si>
  <si>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</si>
  <si>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</si>
  <si>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</si>
  <si>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</si>
  <si>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</si>
  <si>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</si>
  <si>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</si>
  <si>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</si>
  <si>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</si>
  <si>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</si>
  <si>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</si>
  <si>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</si>
  <si>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</si>
  <si>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</si>
  <si>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</si>
  <si>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</si>
  <si>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</si>
  <si>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</si>
  <si>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</si>
  <si>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</si>
  <si>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</si>
  <si>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</si>
  <si>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</si>
  <si>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</si>
  <si>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</si>
  <si>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</si>
  <si>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</si>
  <si>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</si>
  <si>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</si>
  <si>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</si>
  <si>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</si>
  <si>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</si>
  <si>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</si>
  <si>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</si>
  <si>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</si>
  <si>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</si>
  <si>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</si>
  <si>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</si>
  <si>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</si>
  <si>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</si>
  <si>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</si>
  <si>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</si>
  <si>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</si>
  <si>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</si>
  <si>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</si>
  <si>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</si>
  <si>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</si>
  <si>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</si>
  <si>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</si>
  <si>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</si>
  <si>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</si>
  <si>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</si>
  <si>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</si>
  <si>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</si>
  <si>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</si>
  <si>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</si>
  <si>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</si>
  <si>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</si>
  <si>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</si>
  <si>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</si>
  <si>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</si>
  <si>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</si>
  <si>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</si>
  <si>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</si>
  <si>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</si>
  <si>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</si>
  <si>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</si>
  <si>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</si>
  <si>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</si>
  <si>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</si>
  <si>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</si>
  <si>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</si>
  <si>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</si>
  <si>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</si>
  <si>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</si>
  <si>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</si>
  <si>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</si>
  <si>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</si>
  <si>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</si>
  <si>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</si>
  <si>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</si>
  <si>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</si>
  <si>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</si>
  <si>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</si>
  <si>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</si>
  <si>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</si>
  <si>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</si>
  <si>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</si>
  <si>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</si>
  <si>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</si>
  <si>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</si>
  <si>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</si>
  <si>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</si>
  <si>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</si>
  <si>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</si>
  <si>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</si>
  <si>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</si>
  <si>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</si>
  <si>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</si>
  <si>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</si>
  <si>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</si>
  <si>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</si>
  <si>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</si>
  <si>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</si>
  <si>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</si>
  <si>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</si>
  <si>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</si>
  <si>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</si>
  <si>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</si>
  <si>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</si>
  <si>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</si>
  <si>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</si>
  <si>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</si>
  <si>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</si>
  <si>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</si>
  <si>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</si>
  <si>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</si>
  <si>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</si>
  <si>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</si>
  <si>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</si>
  <si>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</si>
  <si>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</si>
  <si>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</si>
  <si>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</si>
  <si>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</si>
  <si>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</si>
  <si>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</si>
  <si>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</si>
  <si>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</si>
  <si>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</si>
  <si>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</si>
  <si>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</si>
  <si>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</si>
  <si>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</si>
  <si>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</si>
  <si>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</si>
  <si>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</si>
  <si>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</si>
  <si>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</si>
  <si>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</si>
  <si>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</si>
  <si>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</si>
  <si>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</si>
  <si>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</si>
  <si>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</si>
  <si>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</si>
  <si>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</si>
  <si>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</si>
  <si>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</si>
  <si>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</si>
  <si>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</si>
  <si>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</si>
  <si>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</si>
  <si>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</si>
  <si>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</si>
  <si>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</si>
  <si>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</si>
  <si>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</si>
  <si>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</si>
  <si>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</si>
  <si>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</si>
  <si>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</si>
  <si>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</si>
  <si>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</si>
  <si>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</si>
  <si>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</si>
  <si>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</si>
  <si>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</si>
  <si>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</si>
  <si>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</si>
  <si>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</si>
  <si>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</si>
  <si>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</si>
  <si>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</si>
  <si>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</si>
  <si>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</si>
  <si>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</si>
  <si>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</si>
  <si>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</si>
  <si>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</si>
  <si>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</si>
  <si>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</si>
  <si>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</si>
  <si>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</si>
  <si>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</si>
  <si>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</si>
  <si>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</si>
  <si>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</si>
  <si>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</si>
  <si>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</si>
  <si>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</si>
  <si>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</si>
  <si>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</si>
  <si>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</si>
  <si>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</si>
  <si>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</si>
  <si>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</si>
  <si>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</si>
  <si>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</si>
  <si>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</si>
  <si>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</si>
  <si>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</si>
  <si>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</si>
  <si>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</si>
  <si>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</si>
  <si>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</si>
  <si>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</si>
  <si>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</si>
  <si>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</si>
  <si>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</si>
  <si>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</si>
  <si>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</si>
  <si>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</si>
  <si>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</si>
  <si>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</si>
  <si>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</si>
  <si>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</si>
  <si>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</si>
  <si>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</si>
  <si>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</si>
  <si>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</si>
  <si>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</si>
  <si>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</si>
  <si>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</si>
  <si>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</si>
  <si>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</si>
  <si>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</si>
  <si>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</si>
  <si>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</si>
  <si>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</si>
  <si>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</si>
  <si>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</si>
  <si>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</si>
  <si>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</si>
  <si>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</si>
  <si>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</si>
  <si>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</si>
  <si>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</si>
  <si>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</si>
  <si>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</si>
  <si>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</si>
  <si>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</si>
  <si>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</si>
  <si>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</si>
  <si>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</si>
  <si>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</si>
  <si>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</si>
  <si>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</si>
  <si>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</si>
  <si>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</si>
  <si>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</si>
  <si>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</si>
  <si>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</si>
  <si>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</si>
  <si>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</si>
  <si>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</si>
  <si>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</si>
  <si>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</si>
  <si>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</si>
  <si>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</si>
  <si>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</si>
  <si>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</si>
  <si>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</si>
  <si>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</si>
  <si>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</si>
  <si>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</si>
  <si>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</si>
  <si>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</si>
  <si>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</si>
  <si>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</si>
  <si>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</si>
  <si>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</si>
  <si>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</si>
  <si>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</si>
  <si>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</si>
  <si>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</si>
  <si>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</si>
  <si>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</si>
  <si>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</si>
  <si>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</si>
  <si>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</si>
  <si>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</si>
  <si>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</si>
  <si>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</si>
  <si>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</si>
  <si>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</si>
  <si>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</si>
  <si>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</si>
  <si>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</si>
  <si>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</si>
  <si>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</si>
  <si>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</si>
  <si>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</si>
  <si>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</si>
  <si>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</si>
  <si>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</si>
  <si>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</si>
  <si>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</si>
  <si>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</si>
  <si>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</si>
  <si>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</si>
  <si>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</si>
  <si>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</si>
  <si>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</si>
  <si>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</si>
  <si>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</si>
  <si>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</si>
  <si>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</si>
  <si>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</si>
  <si>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</si>
  <si>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</si>
  <si>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</si>
  <si>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</si>
  <si>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</si>
  <si>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</si>
  <si>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</si>
  <si>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</si>
  <si>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</si>
  <si>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</si>
  <si>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</si>
  <si>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</si>
  <si>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</si>
  <si>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</si>
  <si>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</si>
  <si>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</si>
  <si>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</si>
  <si>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</si>
  <si>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</si>
  <si>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</si>
  <si>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</si>
  <si>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</si>
  <si>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</si>
  <si>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</si>
  <si>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</si>
  <si>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</si>
  <si>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</si>
  <si>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</si>
  <si>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</si>
  <si>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</si>
  <si>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</si>
  <si>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</si>
  <si>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</si>
  <si>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</si>
  <si>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</si>
  <si>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</si>
  <si>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</si>
  <si>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</si>
  <si>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</si>
  <si>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</si>
  <si>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</si>
  <si>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</si>
  <si>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</si>
  <si>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</si>
  <si>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</si>
  <si>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</si>
  <si>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</si>
  <si>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</si>
  <si>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</si>
  <si>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</si>
  <si>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</si>
  <si>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</si>
  <si>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</si>
  <si>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</si>
  <si>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</si>
  <si>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</si>
  <si>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</si>
  <si>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</si>
  <si>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</si>
  <si>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</si>
  <si>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</si>
  <si>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</si>
  <si>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</si>
  <si>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</si>
  <si>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</si>
  <si>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</si>
  <si>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</si>
  <si>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</si>
  <si>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</si>
  <si>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</si>
  <si>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</si>
  <si>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</si>
  <si>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</si>
  <si>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</si>
  <si>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</si>
  <si>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</si>
  <si>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</si>
  <si>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</si>
  <si>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</si>
  <si>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</si>
  <si>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</si>
  <si>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</si>
  <si>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</si>
  <si>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</si>
  <si>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</si>
  <si>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</si>
  <si>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</si>
  <si>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</si>
  <si>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</si>
  <si>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</si>
  <si>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</si>
  <si>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</si>
  <si>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</si>
  <si>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</si>
  <si>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</si>
  <si>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</si>
  <si>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</si>
  <si>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</si>
  <si>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</si>
  <si>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</si>
  <si>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</si>
  <si>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</si>
  <si>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</si>
  <si>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</si>
  <si>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</si>
  <si>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</si>
  <si>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</si>
  <si>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</si>
  <si>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</si>
  <si>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</si>
  <si>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</si>
  <si>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</si>
  <si>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</si>
  <si>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</si>
  <si>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</si>
  <si>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</si>
  <si>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</si>
  <si>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</si>
  <si>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</si>
  <si>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</si>
  <si>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</si>
  <si>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</si>
  <si>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</si>
  <si>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</si>
  <si>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</si>
  <si>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</si>
  <si>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</si>
  <si>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</si>
  <si>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</si>
  <si>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</si>
  <si>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</si>
  <si>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</si>
  <si>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</si>
  <si>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</si>
  <si>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</si>
  <si>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</si>
  <si>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</si>
  <si>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</si>
  <si>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</si>
  <si>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</si>
  <si>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</si>
  <si>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</si>
  <si>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</si>
  <si>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</si>
  <si>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</si>
  <si>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</si>
  <si>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</si>
  <si>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</si>
  <si>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</si>
  <si>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</si>
  <si>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</si>
  <si>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</si>
  <si>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</si>
  <si>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</si>
  <si>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</si>
  <si>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</si>
  <si>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</si>
  <si>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</si>
  <si>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</si>
  <si>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</si>
  <si>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</si>
  <si>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</si>
  <si>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</si>
  <si>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</si>
  <si>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</si>
  <si>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</si>
  <si>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</si>
  <si>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</si>
  <si>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</si>
  <si>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</si>
  <si>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</si>
  <si>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</si>
  <si>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</si>
  <si>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</si>
  <si>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</si>
  <si>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</si>
  <si>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</si>
  <si>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</si>
  <si>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</si>
  <si>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</si>
  <si>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</si>
  <si>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</si>
  <si>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</si>
  <si>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</si>
  <si>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</si>
  <si>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</si>
  <si>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</si>
  <si>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</si>
  <si>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</si>
  <si>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</si>
  <si>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</si>
  <si>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</si>
  <si>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</si>
  <si>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</si>
  <si>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</si>
  <si>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</si>
  <si>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</si>
  <si>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</si>
  <si>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</si>
  <si>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</si>
  <si>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</si>
  <si>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</si>
  <si>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</si>
  <si>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</si>
  <si>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</si>
  <si>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</si>
  <si>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</si>
  <si>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</si>
  <si>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</si>
  <si>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</si>
  <si>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</si>
  <si>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</si>
  <si>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</si>
  <si>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</si>
  <si>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</si>
  <si>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</si>
  <si>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</si>
  <si>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</si>
  <si>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</si>
  <si>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</si>
  <si>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</si>
  <si>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</si>
  <si>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</si>
  <si>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</si>
  <si>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</si>
  <si>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</si>
  <si>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</si>
  <si>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</si>
  <si>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</si>
  <si>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</si>
  <si>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</si>
  <si>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</si>
  <si>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</si>
  <si>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</si>
  <si>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</si>
  <si>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</si>
  <si>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</si>
  <si>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</si>
  <si>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</si>
  <si>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</si>
  <si>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</si>
  <si>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</si>
  <si>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</si>
  <si>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</si>
  <si>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</si>
  <si>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</si>
  <si>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</si>
  <si>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</si>
  <si>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</si>
  <si>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</si>
  <si>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</si>
  <si>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</si>
  <si>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</si>
  <si>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</si>
  <si>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</si>
  <si>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</si>
  <si>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</si>
  <si>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</si>
  <si>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</si>
  <si>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</si>
  <si>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</si>
  <si>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</si>
  <si>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</si>
  <si>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</si>
  <si>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</si>
  <si>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</si>
  <si>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</si>
  <si>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</si>
  <si>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</si>
  <si>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</si>
  <si>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</si>
  <si>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</si>
  <si>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</si>
  <si>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</si>
  <si>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</si>
  <si>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</si>
  <si>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</si>
  <si>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</si>
  <si>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</si>
  <si>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</si>
  <si>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</si>
  <si>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</si>
  <si>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</si>
  <si>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</si>
  <si>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</si>
  <si>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</si>
  <si>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</si>
  <si>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</si>
  <si>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</si>
  <si>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</si>
  <si>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</si>
  <si>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</si>
  <si>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</si>
  <si>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</si>
  <si>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</si>
  <si>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</si>
  <si>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</si>
  <si>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</si>
  <si>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</si>
  <si>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</si>
  <si>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</si>
  <si>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</si>
  <si>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</si>
  <si>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</si>
  <si>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</si>
  <si>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</si>
  <si>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</si>
  <si>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</si>
  <si>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</si>
  <si>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</si>
  <si>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</si>
  <si>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</si>
  <si>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</si>
  <si>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</si>
  <si>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</si>
  <si>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</si>
  <si>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</si>
  <si>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</si>
  <si>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</si>
  <si>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</si>
  <si>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</si>
  <si>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</si>
  <si>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</si>
  <si>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</si>
  <si>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</si>
  <si>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</si>
  <si>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</si>
  <si>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</si>
  <si>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</si>
  <si>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</si>
  <si>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</si>
  <si>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</si>
  <si>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</si>
  <si>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</si>
  <si>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</si>
  <si>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</si>
  <si>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</si>
  <si>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</si>
  <si>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</si>
  <si>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</si>
  <si>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</si>
  <si>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</si>
  <si>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</si>
  <si>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</si>
  <si>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</si>
  <si>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</si>
  <si>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</si>
  <si>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</si>
  <si>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</si>
  <si>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</si>
  <si>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</si>
  <si>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</si>
  <si>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</si>
  <si>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</si>
  <si>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</si>
  <si>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</si>
  <si>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</si>
  <si>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</si>
  <si>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</si>
  <si>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</si>
  <si>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</si>
  <si>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</si>
  <si>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</si>
  <si>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</si>
  <si>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</si>
  <si>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</si>
  <si>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</si>
  <si>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</si>
  <si>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</si>
  <si>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</si>
  <si>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</si>
  <si>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</si>
  <si>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</si>
  <si>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</si>
  <si>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</si>
  <si>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</si>
  <si>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</si>
  <si>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</si>
  <si>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</si>
  <si>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</si>
  <si>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</si>
  <si>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</si>
  <si>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</si>
  <si>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</si>
  <si>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</si>
  <si>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</si>
  <si>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</si>
  <si>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</si>
  <si>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</si>
  <si>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</si>
  <si>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</si>
  <si>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</si>
  <si>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</si>
  <si>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</si>
  <si>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</si>
  <si>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</si>
  <si>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</si>
  <si>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</si>
  <si>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</si>
  <si>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</si>
  <si>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</si>
  <si>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</si>
  <si>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</si>
  <si>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</si>
  <si>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</si>
  <si>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</si>
  <si>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</si>
  <si>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</si>
  <si>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</si>
  <si>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</si>
  <si>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</si>
  <si>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</si>
  <si>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</si>
  <si>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</si>
  <si>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</si>
  <si>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</si>
  <si>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</si>
  <si>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</si>
  <si>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</si>
  <si>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</si>
  <si>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</si>
  <si>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</si>
  <si>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</si>
  <si>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</si>
  <si>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</si>
  <si>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</si>
  <si>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</si>
  <si>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</si>
  <si>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</si>
  <si>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</si>
  <si>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</si>
  <si>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</si>
  <si>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</si>
  <si>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</si>
  <si>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</si>
  <si>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</si>
  <si>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</si>
  <si>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</si>
  <si>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</si>
  <si>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</si>
  <si>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</si>
  <si>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</si>
  <si>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</si>
  <si>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</si>
  <si>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</si>
  <si>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</si>
  <si>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</si>
  <si>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</si>
  <si>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</si>
  <si>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</si>
  <si>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</si>
  <si>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</si>
  <si>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</si>
  <si>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</si>
  <si>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</si>
  <si>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</si>
  <si>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</si>
  <si>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</si>
  <si>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</si>
  <si>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</si>
  <si>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</si>
  <si>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</si>
  <si>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</si>
  <si>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</si>
  <si>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</si>
  <si>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</si>
  <si>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</si>
  <si>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</si>
  <si>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</si>
  <si>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</si>
  <si>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</si>
  <si>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</si>
  <si>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</si>
  <si>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</si>
  <si>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</si>
  <si>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</si>
  <si>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</si>
  <si>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</si>
  <si>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</si>
  <si>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</si>
  <si>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</si>
  <si>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</si>
  <si>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</si>
  <si>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</si>
  <si>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</si>
  <si>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</si>
  <si>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</si>
  <si>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</si>
  <si>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</si>
  <si>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</si>
  <si>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</si>
  <si>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</si>
  <si>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</si>
  <si>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</si>
  <si>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</si>
  <si>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</si>
  <si>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</si>
  <si>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</si>
  <si>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</si>
  <si>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</si>
  <si>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</si>
  <si>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</si>
  <si>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</si>
  <si>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</si>
  <si>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</si>
  <si>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</si>
  <si>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</si>
  <si>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</si>
  <si>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</si>
  <si>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</si>
  <si>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</si>
  <si>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</si>
  <si>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</si>
  <si>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</si>
  <si>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</si>
  <si>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</si>
  <si>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</si>
  <si>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</si>
  <si>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</si>
  <si>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</si>
  <si>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</si>
  <si>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</si>
  <si>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</si>
  <si>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</si>
  <si>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</si>
  <si>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</si>
  <si>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</si>
  <si>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</si>
  <si>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</si>
  <si>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</si>
  <si>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</si>
  <si>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</si>
  <si>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</si>
  <si>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</si>
  <si>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</si>
  <si>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</si>
  <si>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</si>
  <si>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</si>
  <si>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</si>
  <si>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</si>
  <si>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</si>
  <si>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</si>
  <si>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</si>
  <si>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</si>
  <si>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</si>
  <si>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</si>
  <si>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</si>
  <si>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</si>
  <si>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</si>
  <si>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</si>
  <si>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</si>
  <si>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</si>
  <si>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</si>
  <si>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</si>
  <si>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</si>
  <si>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</si>
  <si>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</si>
  <si>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</si>
  <si>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</si>
  <si>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</si>
  <si>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</si>
  <si>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</si>
  <si>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</si>
  <si>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</si>
  <si>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</si>
  <si>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</si>
  <si>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</si>
  <si>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</si>
  <si>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</si>
  <si>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</si>
  <si>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</si>
  <si>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</si>
  <si>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</si>
  <si>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</si>
  <si>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</si>
  <si>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</si>
  <si>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</si>
  <si>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</si>
  <si>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</si>
  <si>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</si>
  <si>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</si>
  <si>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</si>
  <si>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</si>
  <si>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</si>
  <si>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</si>
  <si>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</si>
  <si>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</si>
  <si>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</si>
  <si>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</si>
  <si>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</si>
  <si>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</si>
  <si>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</si>
  <si>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</si>
  <si>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</si>
  <si>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</si>
  <si>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</si>
  <si>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</si>
  <si>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</si>
  <si>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</si>
  <si>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</si>
  <si>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</si>
  <si>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</si>
  <si>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</si>
  <si>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</si>
  <si>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</si>
  <si>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</si>
  <si>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</si>
  <si>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</si>
  <si>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</si>
  <si>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</si>
  <si>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</si>
  <si>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</si>
  <si>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</si>
  <si>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</si>
  <si>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</si>
  <si>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</si>
  <si>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</si>
  <si>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</si>
  <si>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</si>
  <si>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</si>
  <si>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</si>
  <si>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</si>
  <si>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</si>
  <si>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</si>
  <si>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</si>
  <si>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</si>
  <si>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</si>
  <si>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</si>
  <si>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</si>
  <si>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</si>
  <si>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</si>
  <si>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</si>
  <si>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</si>
  <si>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</si>
  <si>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</si>
  <si>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</si>
  <si>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</si>
  <si>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</si>
  <si>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</si>
  <si>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</si>
  <si>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</si>
  <si>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</si>
  <si>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</si>
  <si>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</si>
  <si>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</si>
  <si>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</si>
  <si>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</si>
  <si>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</si>
  <si>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</si>
  <si>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</si>
  <si>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</si>
  <si>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</si>
  <si>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</si>
  <si>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</si>
  <si>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</si>
  <si>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</si>
  <si>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</si>
  <si>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</si>
  <si>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</si>
  <si>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</si>
  <si>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</si>
  <si>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</si>
  <si>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</si>
  <si>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</si>
  <si>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</si>
  <si>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</si>
  <si>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</si>
  <si>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</si>
  <si>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</si>
  <si>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</si>
  <si>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</si>
  <si>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</si>
  <si>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</si>
  <si>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</si>
  <si>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</si>
  <si>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</si>
  <si>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</si>
  <si>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</si>
  <si>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</si>
  <si>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</si>
  <si>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</si>
  <si>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</si>
  <si>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</si>
  <si>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</si>
  <si>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</si>
  <si>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</si>
  <si>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</si>
  <si>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</si>
  <si>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</si>
  <si>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</si>
  <si>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</si>
  <si>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</si>
  <si>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</si>
  <si>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</si>
  <si>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</si>
  <si>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</si>
  <si>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</si>
  <si>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</si>
  <si>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</si>
  <si>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</si>
  <si>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</si>
  <si>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</si>
  <si>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</si>
  <si>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</si>
  <si>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</si>
  <si>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</si>
  <si>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</si>
  <si>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</si>
  <si>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</si>
  <si>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</si>
  <si>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</si>
  <si>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</si>
  <si>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</si>
  <si>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</si>
  <si>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</si>
  <si>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</si>
  <si>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</si>
  <si>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</si>
  <si>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</si>
  <si>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</si>
  <si>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</si>
  <si>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</si>
  <si>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</si>
  <si>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</si>
  <si>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</si>
  <si>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</si>
  <si>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</si>
  <si>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</si>
  <si>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</si>
  <si>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</si>
  <si>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</si>
  <si>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</si>
  <si>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</si>
  <si>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</si>
  <si>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</si>
  <si>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</si>
  <si>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</si>
  <si>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</si>
  <si>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</si>
  <si>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</si>
  <si>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</si>
  <si>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</si>
  <si>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</si>
  <si>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</si>
  <si>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</si>
  <si>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</si>
  <si>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</si>
  <si>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</si>
  <si>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</si>
  <si>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</si>
  <si>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</si>
  <si>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</si>
  <si>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</si>
  <si>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</si>
  <si>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</si>
  <si>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</si>
  <si>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</si>
  <si>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</si>
  <si>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</si>
  <si>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</si>
  <si>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</si>
  <si>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</si>
  <si>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</si>
  <si>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</si>
  <si>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</si>
  <si>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</si>
  <si>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</si>
  <si>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</si>
  <si>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</si>
  <si>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</si>
  <si>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</si>
  <si>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</si>
  <si>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</si>
  <si>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</si>
  <si>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</si>
  <si>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</si>
  <si>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</si>
  <si>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</si>
  <si>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</si>
  <si>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</si>
  <si>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</si>
  <si>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</si>
  <si>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</si>
  <si>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</si>
  <si>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</si>
  <si>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</si>
  <si>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</si>
  <si>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</si>
  <si>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</si>
  <si>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</si>
  <si>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</si>
  <si>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</si>
  <si>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</si>
  <si>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</si>
  <si>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</si>
  <si>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</si>
  <si>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</si>
  <si>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</si>
  <si>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</si>
  <si>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</si>
  <si>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</si>
  <si>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</si>
  <si>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</si>
  <si>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</si>
  <si>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</si>
  <si>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</si>
  <si>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</si>
  <si>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</si>
  <si>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</si>
  <si>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</si>
  <si>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</si>
  <si>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</si>
  <si>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</si>
  <si>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</si>
  <si>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</si>
  <si>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</si>
  <si>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</si>
  <si>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</si>
  <si>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</si>
  <si>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</si>
  <si>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</si>
  <si>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</si>
  <si>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</si>
  <si>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</si>
  <si>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</si>
  <si>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</si>
  <si>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</si>
  <si>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</si>
  <si>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</si>
  <si>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</si>
  <si>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</si>
  <si>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</si>
  <si>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</si>
  <si>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</si>
  <si>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</si>
  <si>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</si>
  <si>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</si>
  <si>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</si>
  <si>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</si>
  <si>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</si>
  <si>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</si>
  <si>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</si>
  <si>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</si>
  <si>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</si>
  <si>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</si>
  <si>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</si>
  <si>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</si>
  <si>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</si>
  <si>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</si>
  <si>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</si>
  <si>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</si>
  <si>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</si>
  <si>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</si>
  <si>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</si>
  <si>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</si>
  <si>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</si>
  <si>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</si>
  <si>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</si>
  <si>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</si>
  <si>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</si>
  <si>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</si>
  <si>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</si>
  <si>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</si>
  <si>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</si>
  <si>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</si>
  <si>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</si>
  <si>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</si>
  <si>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</si>
  <si>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</si>
  <si>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</si>
  <si>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</si>
  <si>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</si>
  <si>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</si>
  <si>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</si>
  <si>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</si>
  <si>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</si>
  <si>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</si>
  <si>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</si>
  <si>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</si>
  <si>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</si>
  <si>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</si>
  <si>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</si>
  <si>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</si>
  <si>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</si>
  <si>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</si>
  <si>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</si>
  <si>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</si>
  <si>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</si>
  <si>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</si>
  <si>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</si>
  <si>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</si>
  <si>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</si>
  <si>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</si>
  <si>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</si>
  <si>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</si>
  <si>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</si>
  <si>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</si>
  <si>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</si>
  <si>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</si>
  <si>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</si>
  <si>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</si>
  <si>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</si>
  <si>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</si>
  <si>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</si>
  <si>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</si>
  <si>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</si>
  <si>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</si>
  <si>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</si>
  <si>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</si>
  <si>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</si>
  <si>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</si>
  <si>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</si>
  <si>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</si>
  <si>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</si>
  <si>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</si>
  <si>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</si>
  <si>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</si>
  <si>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</si>
  <si>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</si>
  <si>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</si>
  <si>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</si>
  <si>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</si>
  <si>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</si>
  <si>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</si>
  <si>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</si>
  <si>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</si>
  <si>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</si>
  <si>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</si>
  <si>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</si>
  <si>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</si>
  <si>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</si>
  <si>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</si>
  <si>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</si>
  <si>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</si>
  <si>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</si>
  <si>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</si>
  <si>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</si>
  <si>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</si>
  <si>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</si>
  <si>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</si>
  <si>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</si>
  <si>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</si>
  <si>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</si>
  <si>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</si>
  <si>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</si>
  <si>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</si>
  <si>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</si>
  <si>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</si>
  <si>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</si>
  <si>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</si>
  <si>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</si>
  <si>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</si>
  <si>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</si>
  <si>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</si>
  <si>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</si>
  <si>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</si>
  <si>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</si>
  <si>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</si>
  <si>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</si>
  <si>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</si>
  <si>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</si>
  <si>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</si>
  <si>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</si>
  <si>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</si>
  <si>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</si>
  <si>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</si>
  <si>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</si>
  <si>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</si>
  <si>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</si>
  <si>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</si>
  <si>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</si>
  <si>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</si>
  <si>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</si>
  <si>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</si>
  <si>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</si>
  <si>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</si>
  <si>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</si>
  <si>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</si>
  <si>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</si>
  <si>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</si>
  <si>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</si>
  <si>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</si>
  <si>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</si>
  <si>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</si>
  <si>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</si>
  <si>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</si>
  <si>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</si>
  <si>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</si>
  <si>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</si>
  <si>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</si>
  <si>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</si>
  <si>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</si>
  <si>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</si>
  <si>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</si>
  <si>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</si>
  <si>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</si>
  <si>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</si>
  <si>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</si>
  <si>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</si>
  <si>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</si>
  <si>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</si>
  <si>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</si>
  <si>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</si>
  <si>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</si>
  <si>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</si>
  <si>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</si>
  <si>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</si>
  <si>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</si>
  <si>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</si>
  <si>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</si>
  <si>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</si>
  <si>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</si>
  <si>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</si>
  <si>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</si>
  <si>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</si>
  <si>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</si>
  <si>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</si>
  <si>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</si>
  <si>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</si>
  <si>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</si>
  <si>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</si>
  <si>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</si>
  <si>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</si>
  <si>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</si>
  <si>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</si>
  <si>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</si>
  <si>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</si>
  <si>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</si>
  <si>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</si>
  <si>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</si>
  <si>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</si>
  <si>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</si>
  <si>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</si>
  <si>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</si>
  <si>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</si>
  <si>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</si>
  <si>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</si>
  <si>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</si>
  <si>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</si>
  <si>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</si>
  <si>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</si>
  <si>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</si>
  <si>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</si>
  <si>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</si>
  <si>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</si>
  <si>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</si>
  <si>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</si>
  <si>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</si>
  <si>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</si>
  <si>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</si>
  <si>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</si>
  <si>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</si>
  <si>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</si>
  <si>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</si>
  <si>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</si>
  <si>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</si>
  <si>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</si>
  <si>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</si>
  <si>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</si>
  <si>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</si>
  <si>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</si>
  <si>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</si>
  <si>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</si>
  <si>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</si>
  <si>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</si>
  <si>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</si>
  <si>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</si>
  <si>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</si>
  <si>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</si>
  <si>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</si>
  <si>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</si>
  <si>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</si>
  <si>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</si>
  <si>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</si>
  <si>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</si>
  <si>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</si>
  <si>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</si>
  <si>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</si>
  <si>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</si>
  <si>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</si>
  <si>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</si>
  <si>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</si>
  <si>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</si>
  <si>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</si>
  <si>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</si>
  <si>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</si>
  <si>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</si>
  <si>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</si>
  <si>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</si>
  <si>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</si>
  <si>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</si>
  <si>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</si>
  <si>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</si>
  <si>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</si>
  <si>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</si>
  <si>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</si>
  <si>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</si>
  <si>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</si>
  <si>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</si>
  <si>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</si>
  <si>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</si>
  <si>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</si>
  <si>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</si>
  <si>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</si>
  <si>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</si>
  <si>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</si>
  <si>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</si>
  <si>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</si>
  <si>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</si>
  <si>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</si>
  <si>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</si>
  <si>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</si>
  <si>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</si>
  <si>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</si>
  <si>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</si>
  <si>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</si>
  <si>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</si>
  <si>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</si>
  <si>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</si>
  <si>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</si>
  <si>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</si>
  <si>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</si>
  <si>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</si>
  <si>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</si>
  <si>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</si>
  <si>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</si>
  <si>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</si>
  <si>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</si>
  <si>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</si>
  <si>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</si>
  <si>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</si>
  <si>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</si>
  <si>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</si>
  <si>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</si>
  <si>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</si>
  <si>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</si>
  <si>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</si>
  <si>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</si>
  <si>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</si>
  <si>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</si>
  <si>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</si>
  <si>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</si>
  <si>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</si>
  <si>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</si>
  <si>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</si>
  <si>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</si>
  <si>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</si>
  <si>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</si>
  <si>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</si>
  <si>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</si>
  <si>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</si>
  <si>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</si>
  <si>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</si>
  <si>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</si>
  <si>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</si>
  <si>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</si>
  <si>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</si>
  <si>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</si>
  <si>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</si>
  <si>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</si>
  <si>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</si>
  <si>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</si>
  <si>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</si>
  <si>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</si>
  <si>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</si>
  <si>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</si>
  <si>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</si>
  <si>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</si>
  <si>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</si>
  <si>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</si>
  <si>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</si>
  <si>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</si>
  <si>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</si>
  <si>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</si>
  <si>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</si>
  <si>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</si>
  <si>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</si>
  <si>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</si>
  <si>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</si>
  <si>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</si>
  <si>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</si>
  <si>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</si>
  <si>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</si>
  <si>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</si>
  <si>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</si>
  <si>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</si>
  <si>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</si>
  <si>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</si>
  <si>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</si>
  <si>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</si>
  <si>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</si>
  <si>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</si>
  <si>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</si>
  <si>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</si>
  <si>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</si>
  <si>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</si>
  <si>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</si>
  <si>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</si>
  <si>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</si>
  <si>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</si>
  <si>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</si>
  <si>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</si>
  <si>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</si>
  <si>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</si>
  <si>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</si>
  <si>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</si>
  <si>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</si>
  <si>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</si>
  <si>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</si>
  <si>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</si>
  <si>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</si>
  <si>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</si>
  <si>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</si>
  <si>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</si>
  <si>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</si>
  <si>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</si>
  <si>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</si>
  <si>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</si>
  <si>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</si>
  <si>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</si>
  <si>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</si>
  <si>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</si>
  <si>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</si>
  <si>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</si>
  <si>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</si>
  <si>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</si>
  <si>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</si>
  <si>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</si>
  <si>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</si>
  <si>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</si>
  <si>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</si>
  <si>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</si>
  <si>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</si>
  <si>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</si>
  <si>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</si>
  <si>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</si>
  <si>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</si>
  <si>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</si>
  <si>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</si>
  <si>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</si>
  <si>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</si>
  <si>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</si>
  <si>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</si>
  <si>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</si>
  <si>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</si>
  <si>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</si>
  <si>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</si>
  <si>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</si>
  <si>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</si>
  <si>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</si>
  <si>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</si>
  <si>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</si>
  <si>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</si>
  <si>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</si>
  <si>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</si>
  <si>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</si>
  <si>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</si>
  <si>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</si>
  <si>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</si>
  <si>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</si>
  <si>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</si>
  <si>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</si>
  <si>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</si>
  <si>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</si>
  <si>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</si>
  <si>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</si>
  <si>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</si>
  <si>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</si>
  <si>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</si>
  <si>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</si>
  <si>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</si>
  <si>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</si>
  <si>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</si>
  <si>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</si>
  <si>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</si>
  <si>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</si>
  <si>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</si>
  <si>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</si>
  <si>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</si>
  <si>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</si>
  <si>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</si>
  <si>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</si>
  <si>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</si>
  <si>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</si>
  <si>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</si>
  <si>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</si>
  <si>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</si>
  <si>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</si>
  <si>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</si>
  <si>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</si>
  <si>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</si>
  <si>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</si>
  <si>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</si>
  <si>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</si>
  <si>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</si>
  <si>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</si>
  <si>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</si>
  <si>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</si>
  <si>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</si>
  <si>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</si>
  <si>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</si>
  <si>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</si>
  <si>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</si>
  <si>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</si>
  <si>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</si>
  <si>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</si>
  <si>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</si>
  <si>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</si>
  <si>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</si>
  <si>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</si>
  <si>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</si>
  <si>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</si>
  <si>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</si>
  <si>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</si>
  <si>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</si>
  <si>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</si>
  <si>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</si>
  <si>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</si>
  <si>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</si>
  <si>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</si>
  <si>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</si>
  <si>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</si>
  <si>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</si>
  <si>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</si>
  <si>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</si>
  <si>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</si>
  <si>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</si>
  <si>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</si>
  <si>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</si>
  <si>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</si>
  <si>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</si>
  <si>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</si>
  <si>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</si>
  <si>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</si>
  <si>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</si>
  <si>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</si>
  <si>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</si>
  <si>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</si>
  <si>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</si>
  <si>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</si>
  <si>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</si>
  <si>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</si>
  <si>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</si>
  <si>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</si>
  <si>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</si>
  <si>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</si>
  <si>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</si>
  <si>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</si>
  <si>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</si>
  <si>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</si>
  <si>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</si>
  <si>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</si>
  <si>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</si>
  <si>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</si>
  <si>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</si>
  <si>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</si>
  <si>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</si>
  <si>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</si>
  <si>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</si>
  <si>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</si>
  <si>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</si>
  <si>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</si>
  <si>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</si>
  <si>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</si>
  <si>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</si>
  <si>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</si>
  <si>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</si>
  <si>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</si>
  <si>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</si>
  <si>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</si>
  <si>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</si>
  <si>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</si>
  <si>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</si>
  <si>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</si>
  <si>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</si>
  <si>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</si>
  <si>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</si>
  <si>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</si>
  <si>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</si>
  <si>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</si>
  <si>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</si>
  <si>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</si>
  <si>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</si>
  <si>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</si>
  <si>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</si>
  <si>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</si>
  <si>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</si>
  <si>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</si>
  <si>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</si>
  <si>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</si>
  <si>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</si>
  <si>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</si>
  <si>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</si>
  <si>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</si>
  <si>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</si>
  <si>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</si>
  <si>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</si>
  <si>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</si>
  <si>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</si>
  <si>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</si>
  <si>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</si>
  <si>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</si>
  <si>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</si>
  <si>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</si>
  <si>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</si>
  <si>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</si>
  <si>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</si>
  <si>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</si>
  <si>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</si>
  <si>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</si>
  <si>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</si>
  <si>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</si>
  <si>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</si>
  <si>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</si>
  <si>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</si>
  <si>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</si>
  <si>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</si>
  <si>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</si>
  <si>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</si>
  <si>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</si>
  <si>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</si>
  <si>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</si>
  <si>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</si>
  <si>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</si>
  <si>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</si>
  <si>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</si>
  <si>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</si>
  <si>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</si>
  <si>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</si>
  <si>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</si>
  <si>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</si>
  <si>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</si>
  <si>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</si>
  <si>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</si>
  <si>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</si>
  <si>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</si>
  <si>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</si>
  <si>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</si>
  <si>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</si>
  <si>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</si>
  <si>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</si>
  <si>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</si>
  <si>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</si>
  <si>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</si>
  <si>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</si>
  <si>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</si>
  <si>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</si>
  <si>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</si>
  <si>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</si>
  <si>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</si>
  <si>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</si>
  <si>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</si>
  <si>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</si>
  <si>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</si>
  <si>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</si>
  <si>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</si>
  <si>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</si>
  <si>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</si>
  <si>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</si>
  <si>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</si>
  <si>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</si>
  <si>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</si>
  <si>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</si>
  <si>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</si>
  <si>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</si>
  <si>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</si>
  <si>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</si>
  <si>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</si>
  <si>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</si>
  <si>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</si>
  <si>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</si>
  <si>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</si>
  <si>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</si>
  <si>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</si>
  <si>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</si>
  <si>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</si>
  <si>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</si>
  <si>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</si>
  <si>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</si>
  <si>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</si>
  <si>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</si>
  <si>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</si>
  <si>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</si>
  <si>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</si>
  <si>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</si>
  <si>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</si>
  <si>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</si>
  <si>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</si>
  <si>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</si>
  <si>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</si>
  <si>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</si>
  <si>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</si>
  <si>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</si>
  <si>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</si>
  <si>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</si>
  <si>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</si>
  <si>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</si>
  <si>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</si>
  <si>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</si>
  <si>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</si>
  <si>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</si>
  <si>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</si>
  <si>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</si>
  <si>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</si>
  <si>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</si>
  <si>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</si>
  <si>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</si>
  <si>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</si>
  <si>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</si>
  <si>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</si>
  <si>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</si>
  <si>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</si>
  <si>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</si>
  <si>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</si>
  <si>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</si>
  <si>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</si>
  <si>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</si>
  <si>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</si>
  <si>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</si>
  <si>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</si>
  <si>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</si>
  <si>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</si>
  <si>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</si>
  <si>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</si>
  <si>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</si>
  <si>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</si>
  <si>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</si>
  <si>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</si>
  <si>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</si>
  <si>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</si>
  <si>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</si>
  <si>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</si>
  <si>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</si>
  <si>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</si>
  <si>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</si>
  <si>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</si>
  <si>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</si>
  <si>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</si>
  <si>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</si>
  <si>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</si>
  <si>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</si>
  <si>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</si>
  <si>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</si>
  <si>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</si>
  <si>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</si>
  <si>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</si>
  <si>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</si>
  <si>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</si>
  <si>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</si>
  <si>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</si>
  <si>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</si>
  <si>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</si>
  <si>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</si>
  <si>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</si>
  <si>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</si>
  <si>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</si>
  <si>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</si>
  <si>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</si>
  <si>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</si>
  <si>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</si>
  <si>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</si>
  <si>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</si>
  <si>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</si>
  <si>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</si>
  <si>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</si>
  <si>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</si>
  <si>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</si>
  <si>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</si>
  <si>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</si>
  <si>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</si>
  <si>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</si>
  <si>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</si>
  <si>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</si>
  <si>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</si>
  <si>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</si>
  <si>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</si>
  <si>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</si>
  <si>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</si>
  <si>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</si>
  <si>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</si>
  <si>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</si>
  <si>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</si>
  <si>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</si>
  <si>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</si>
  <si>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</si>
  <si>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</si>
  <si>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</si>
  <si>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</si>
  <si>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</si>
  <si>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</si>
  <si>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</si>
  <si>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</si>
  <si>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</si>
  <si>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</si>
  <si>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</si>
  <si>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</si>
  <si>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</si>
  <si>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</si>
  <si>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</si>
  <si>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</si>
  <si>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</si>
  <si>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</si>
  <si>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</si>
  <si>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</si>
  <si>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</si>
  <si>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</si>
  <si>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</si>
  <si>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</si>
  <si>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</si>
  <si>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</si>
  <si>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</si>
  <si>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</si>
  <si>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</si>
  <si>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</si>
  <si>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</si>
  <si>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</si>
  <si>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</si>
  <si>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</si>
  <si>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</si>
  <si>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</si>
  <si>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</si>
  <si>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</si>
  <si>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</si>
  <si>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</si>
  <si>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</si>
  <si>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</si>
  <si>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</si>
  <si>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</si>
  <si>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</si>
  <si>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</si>
  <si>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</si>
  <si>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</si>
  <si>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</si>
  <si>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</si>
  <si>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</si>
  <si>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</si>
  <si>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</si>
  <si>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</si>
  <si>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</si>
  <si>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</si>
  <si>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</si>
  <si>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</si>
  <si>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</si>
  <si>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</si>
  <si>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</si>
  <si>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</si>
  <si>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</si>
  <si>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</si>
  <si>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</si>
  <si>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</si>
  <si>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</si>
  <si>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</si>
  <si>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</si>
  <si>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</si>
  <si>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</si>
  <si>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</si>
  <si>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</si>
  <si>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</si>
  <si>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</si>
  <si>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</si>
  <si>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</si>
  <si>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</si>
  <si>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</si>
  <si>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</si>
  <si>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</si>
  <si>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</si>
  <si>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</si>
  <si>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</si>
  <si>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</si>
  <si>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</si>
  <si>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</si>
  <si>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</si>
  <si>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</si>
  <si>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</si>
  <si>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</si>
  <si>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</si>
  <si>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</si>
  <si>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</si>
  <si>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</si>
  <si>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</si>
  <si>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</si>
  <si>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</si>
  <si>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</si>
  <si>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</si>
  <si>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</si>
  <si>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</si>
  <si>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</si>
  <si>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</si>
  <si>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</si>
  <si>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</si>
  <si>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</si>
  <si>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</si>
  <si>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</si>
  <si>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</si>
  <si>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</si>
  <si>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</si>
  <si>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</si>
  <si>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</si>
  <si>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</si>
  <si>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</si>
  <si>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</si>
  <si>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</si>
  <si>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</si>
  <si>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</si>
  <si>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</si>
  <si>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</si>
  <si>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</si>
  <si>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</si>
  <si>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</si>
  <si>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</si>
  <si>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</si>
  <si>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</si>
  <si>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</si>
  <si>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</si>
  <si>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</si>
  <si>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</si>
  <si>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</si>
  <si>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</si>
  <si>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</si>
  <si>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</si>
  <si>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</si>
  <si>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</si>
  <si>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</si>
  <si>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</si>
  <si>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</si>
  <si>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</si>
  <si>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</si>
  <si>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</si>
  <si>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</si>
  <si>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</si>
  <si>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</si>
  <si>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</si>
  <si>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</si>
  <si>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</si>
  <si>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</si>
  <si>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</si>
  <si>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</si>
  <si>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</si>
  <si>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</si>
  <si>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</si>
  <si>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</si>
  <si>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</si>
  <si>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</si>
  <si>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</si>
  <si>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</si>
  <si>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</si>
  <si>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</si>
  <si>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</si>
  <si>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</si>
  <si>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</si>
  <si>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</si>
  <si>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</si>
  <si>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</si>
  <si>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</si>
  <si>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</si>
  <si>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</si>
  <si>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</si>
  <si>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</si>
  <si>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</si>
  <si>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</si>
  <si>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</si>
  <si>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</si>
  <si>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</si>
  <si>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</si>
  <si>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</si>
  <si>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</si>
  <si>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</si>
  <si>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</si>
  <si>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</si>
  <si>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</si>
  <si>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</si>
  <si>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</si>
  <si>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</si>
  <si>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</si>
  <si>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</si>
  <si>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</si>
  <si>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</si>
  <si>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</si>
  <si>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</si>
  <si>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</si>
  <si>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</si>
  <si>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</si>
  <si>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</si>
  <si>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</si>
  <si>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</si>
  <si>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</si>
  <si>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</si>
  <si>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</si>
  <si>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</si>
  <si>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</si>
  <si>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</si>
  <si>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</si>
  <si>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</si>
  <si>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</si>
  <si>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</si>
  <si>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</si>
  <si>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</si>
  <si>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</si>
  <si>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</si>
  <si>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</si>
  <si>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</si>
  <si>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</si>
  <si>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</si>
  <si>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</si>
  <si>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</si>
  <si>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</si>
  <si>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</si>
  <si>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</si>
  <si>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</si>
  <si>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</si>
  <si>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</si>
  <si>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</si>
  <si>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</si>
  <si>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</si>
  <si>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</si>
  <si>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</si>
  <si>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</si>
  <si>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</si>
  <si>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</si>
  <si>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</si>
  <si>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</si>
  <si>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</si>
  <si>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</si>
  <si>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</si>
  <si>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</si>
  <si>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</si>
  <si>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</si>
  <si>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</si>
  <si>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</si>
  <si>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</si>
  <si>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</si>
  <si>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</si>
  <si>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</si>
  <si>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</si>
  <si>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</si>
  <si>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</si>
  <si>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</si>
  <si>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</si>
  <si>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</si>
  <si>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</si>
  <si>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</si>
  <si>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</si>
  <si>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</si>
  <si>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</si>
  <si>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</si>
  <si>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</si>
  <si>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</si>
  <si>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</si>
  <si>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</si>
  <si>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</si>
  <si>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</si>
  <si>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</si>
  <si>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</si>
  <si>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</si>
  <si>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</si>
  <si>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</si>
  <si>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</si>
  <si>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</si>
  <si>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</si>
  <si>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</si>
  <si>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</si>
  <si>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</si>
  <si>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</si>
  <si>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</si>
  <si>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</si>
  <si>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</si>
  <si>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</si>
  <si>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</si>
  <si>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</si>
  <si>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</si>
  <si>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</si>
  <si>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</si>
  <si>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</si>
  <si>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</si>
  <si>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</si>
  <si>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</si>
  <si>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</si>
  <si>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</si>
  <si>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</si>
  <si>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</si>
  <si>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</si>
  <si>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</si>
  <si>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</si>
  <si>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</si>
  <si>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</si>
  <si>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</si>
  <si>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</si>
  <si>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</si>
  <si>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</si>
  <si>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</si>
  <si>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</si>
  <si>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</si>
  <si>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</si>
  <si>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</si>
  <si>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</si>
  <si>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</si>
  <si>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</si>
  <si>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</si>
  <si>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</si>
  <si>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</si>
  <si>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</si>
  <si>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</si>
  <si>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</si>
  <si>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</si>
  <si>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</si>
  <si>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</si>
  <si>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</si>
  <si>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</si>
  <si>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</si>
  <si>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</si>
  <si>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</si>
  <si>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</si>
  <si>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</si>
  <si>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</si>
  <si>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</si>
  <si>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</si>
  <si>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</si>
  <si>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</si>
  <si>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</si>
  <si>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</si>
  <si>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</si>
  <si>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</si>
  <si>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</si>
  <si>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</si>
  <si>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</si>
  <si>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</si>
  <si>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</si>
  <si>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</si>
  <si>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</si>
  <si>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</si>
  <si>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</si>
  <si>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</si>
  <si>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</si>
  <si>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</si>
  <si>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</si>
  <si>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</si>
  <si>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</si>
  <si>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</si>
  <si>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</si>
  <si>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</si>
  <si>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</si>
  <si>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</si>
  <si>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</si>
  <si>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</si>
  <si>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</si>
  <si>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</si>
  <si>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</si>
  <si>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</si>
  <si>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</si>
  <si>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</si>
  <si>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</si>
  <si>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</si>
  <si>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</si>
  <si>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</si>
  <si>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</si>
  <si>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</si>
  <si>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</si>
  <si>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</si>
  <si>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</si>
  <si>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</si>
  <si>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</si>
  <si>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</si>
  <si>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</si>
  <si>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</si>
  <si>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</si>
  <si>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</si>
  <si>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</si>
  <si>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</si>
  <si>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</si>
  <si>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</si>
  <si>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</si>
  <si>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</si>
  <si>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</si>
  <si>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</si>
  <si>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</si>
  <si>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</si>
  <si>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</si>
  <si>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</si>
  <si>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</si>
  <si>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</si>
  <si>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</si>
  <si>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</si>
  <si>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</si>
  <si>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</si>
  <si>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</si>
  <si>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</si>
  <si>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</si>
  <si>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</si>
  <si>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</si>
  <si>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</si>
  <si>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</si>
  <si>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</si>
  <si>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</si>
  <si>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</si>
  <si>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</si>
  <si>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</si>
  <si>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</si>
  <si>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</si>
  <si>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</si>
  <si>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</si>
  <si>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</si>
  <si>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</si>
  <si>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</si>
  <si>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</si>
  <si>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</si>
  <si>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</si>
  <si>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</si>
  <si>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</si>
  <si>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</si>
  <si>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</si>
  <si>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</si>
  <si>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</si>
  <si>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</si>
  <si>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</si>
  <si>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</si>
  <si>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</si>
  <si>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</si>
  <si>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</si>
  <si>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</si>
  <si>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</si>
  <si>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</si>
  <si>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</si>
  <si>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</si>
  <si>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</si>
  <si>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</si>
  <si>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</si>
  <si>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</si>
  <si>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</si>
  <si>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</si>
  <si>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</si>
  <si>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</si>
  <si>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</si>
  <si>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</si>
  <si>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</si>
  <si>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</si>
  <si>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</si>
  <si>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</si>
  <si>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</si>
  <si>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</si>
  <si>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</si>
  <si>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</si>
  <si>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</si>
  <si>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</si>
  <si>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</si>
  <si>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</si>
  <si>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</si>
  <si>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</si>
  <si>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</si>
  <si>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</si>
  <si>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</si>
  <si>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</si>
  <si>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</si>
  <si>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</si>
  <si>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</si>
  <si>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</si>
  <si>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</si>
  <si>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</si>
  <si>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</si>
  <si>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</si>
  <si>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</si>
  <si>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</si>
  <si>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</si>
  <si>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</si>
  <si>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</si>
  <si>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</si>
  <si>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</si>
  <si>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</si>
  <si>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</si>
  <si>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</si>
  <si>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</si>
  <si>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</si>
  <si>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</si>
  <si>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</si>
  <si>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</si>
  <si>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</si>
  <si>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</si>
  <si>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</si>
  <si>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</si>
  <si>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</si>
  <si>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</si>
  <si>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</si>
  <si>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</si>
  <si>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</si>
  <si>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</si>
  <si>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</si>
  <si>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</si>
  <si>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</si>
  <si>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</si>
  <si>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</si>
  <si>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</si>
  <si>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</si>
  <si>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</si>
  <si>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</si>
  <si>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</si>
  <si>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</si>
  <si>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</si>
  <si>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</si>
  <si>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</si>
  <si>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</si>
  <si>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</si>
  <si>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</si>
  <si>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</si>
  <si>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</si>
  <si>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</si>
  <si>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</si>
  <si>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</si>
  <si>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</si>
  <si>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</si>
  <si>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</si>
  <si>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</si>
  <si>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</si>
  <si>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</si>
  <si>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</si>
  <si>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</si>
  <si>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</si>
  <si>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</si>
  <si>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</si>
  <si>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</si>
  <si>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</si>
  <si>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</si>
  <si>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</si>
  <si>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</si>
  <si>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</si>
  <si>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</si>
  <si>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</si>
  <si>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</si>
  <si>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</si>
  <si>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</si>
  <si>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</si>
  <si>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</si>
  <si>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</si>
  <si>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</si>
  <si>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</si>
  <si>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</si>
  <si>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</si>
  <si>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</si>
  <si>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</si>
  <si>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</si>
  <si>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</si>
  <si>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</si>
  <si>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</si>
  <si>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</si>
  <si>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</si>
  <si>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</si>
  <si>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</si>
  <si>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</si>
  <si>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</si>
  <si>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</si>
  <si>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</si>
  <si>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</si>
  <si>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</si>
  <si>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</si>
  <si>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</si>
  <si>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</si>
  <si>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</si>
  <si>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</si>
  <si>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</si>
  <si>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</si>
  <si>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</si>
  <si>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</si>
  <si>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</si>
  <si>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</si>
  <si>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</si>
  <si>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</si>
  <si>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</si>
  <si>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</si>
  <si>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</si>
  <si>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</si>
  <si>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</si>
  <si>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</si>
  <si>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</si>
  <si>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</si>
  <si>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</si>
  <si>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</si>
  <si>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</si>
  <si>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</si>
  <si>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</si>
  <si>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</si>
  <si>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</si>
  <si>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</si>
  <si>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</si>
  <si>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</si>
  <si>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</si>
  <si>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</si>
  <si>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</si>
  <si>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</si>
  <si>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</si>
  <si>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</si>
  <si>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</si>
  <si>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</si>
  <si>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</si>
  <si>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</si>
  <si>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</si>
  <si>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</si>
  <si>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</si>
  <si>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</si>
  <si>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</si>
  <si>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</si>
  <si>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</si>
  <si>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</si>
  <si>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</si>
  <si>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</si>
  <si>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</si>
  <si>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</si>
  <si>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</si>
  <si>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</si>
  <si>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</si>
  <si>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</si>
  <si>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</si>
  <si>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</si>
  <si>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</si>
  <si>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</si>
  <si>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</si>
  <si>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</si>
  <si>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</si>
  <si>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</si>
  <si>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</si>
  <si>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</si>
  <si>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</si>
  <si>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</si>
  <si>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</si>
  <si>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</si>
  <si>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</si>
  <si>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</si>
  <si>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</si>
  <si>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</si>
  <si>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</si>
  <si>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</si>
  <si>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</si>
  <si>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</si>
  <si>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</si>
  <si>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</si>
  <si>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</si>
  <si>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</si>
  <si>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</si>
  <si>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</si>
  <si>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</si>
  <si>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</si>
  <si>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</si>
  <si>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</si>
  <si>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</si>
  <si>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</si>
  <si>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</si>
  <si>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</si>
  <si>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</si>
  <si>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</si>
  <si>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</si>
  <si>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</si>
  <si>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</si>
  <si>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</si>
  <si>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</si>
  <si>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</si>
  <si>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</si>
  <si>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</si>
  <si>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</si>
  <si>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</si>
  <si>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</si>
  <si>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</si>
  <si>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</si>
  <si>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</si>
  <si>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</si>
  <si>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</si>
  <si>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</si>
  <si>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</si>
  <si>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</si>
  <si>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</si>
  <si>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</si>
  <si>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</si>
  <si>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</si>
  <si>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</si>
  <si>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</si>
  <si>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</si>
  <si>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</si>
  <si>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</si>
  <si>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</si>
  <si>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</si>
  <si>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</si>
  <si>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</si>
  <si>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</si>
  <si>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</si>
  <si>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</si>
  <si>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</si>
  <si>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</si>
  <si>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</si>
  <si>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</si>
  <si>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</si>
  <si>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</si>
  <si>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</si>
  <si>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</si>
  <si>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</si>
  <si>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</si>
  <si>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</si>
  <si>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</si>
  <si>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</si>
  <si>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</si>
  <si>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</si>
  <si>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</si>
  <si>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</si>
  <si>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</si>
  <si>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</si>
  <si>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</si>
  <si>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</si>
  <si>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</si>
  <si>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</si>
  <si>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</si>
  <si>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</si>
  <si>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</si>
  <si>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</si>
  <si>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</si>
  <si>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</si>
  <si>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</si>
  <si>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</si>
  <si>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</si>
  <si>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</si>
  <si>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</si>
  <si>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</si>
  <si>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</si>
  <si>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</si>
  <si>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</si>
  <si>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</si>
  <si>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</si>
  <si>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</si>
  <si>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</si>
  <si>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</si>
  <si>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</si>
  <si>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</si>
  <si>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</si>
  <si>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</si>
  <si>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</si>
  <si>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</si>
  <si>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</si>
  <si>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</si>
  <si>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</si>
  <si>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</si>
  <si>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</si>
  <si>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</si>
  <si>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</si>
  <si>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</si>
  <si>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</si>
  <si>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</si>
  <si>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</si>
  <si>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</si>
  <si>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</si>
  <si>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</si>
  <si>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</si>
  <si>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</si>
  <si>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</si>
  <si>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</si>
  <si>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</si>
  <si>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</si>
  <si>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</si>
  <si>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</si>
  <si>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</si>
  <si>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</si>
  <si>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</si>
  <si>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</si>
  <si>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</si>
  <si>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</si>
  <si>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</si>
  <si>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</si>
  <si>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</si>
  <si>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</si>
  <si>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</si>
  <si>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</si>
  <si>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</si>
  <si>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</si>
  <si>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</si>
  <si>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</si>
  <si>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</si>
  <si>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</si>
  <si>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</si>
  <si>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</si>
  <si>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</si>
  <si>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</si>
  <si>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</si>
  <si>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</si>
  <si>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</si>
  <si>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</si>
  <si>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</si>
  <si>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</si>
  <si>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</si>
  <si>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</si>
  <si>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</si>
  <si>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</si>
  <si>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</si>
  <si>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</si>
  <si>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</si>
  <si>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</si>
  <si>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</si>
  <si>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</si>
  <si>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</si>
  <si>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</si>
  <si>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</si>
  <si>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</si>
  <si>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</si>
  <si>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</si>
  <si>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</si>
  <si>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</si>
  <si>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</si>
  <si>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</si>
  <si>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</si>
  <si>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</si>
  <si>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</si>
  <si>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</si>
  <si>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</si>
  <si>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</si>
  <si>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</si>
  <si>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</si>
  <si>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</si>
  <si>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</si>
  <si>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</si>
  <si>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</si>
  <si>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</si>
  <si>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</si>
  <si>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</si>
  <si>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</si>
  <si>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</si>
  <si>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</si>
  <si>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</si>
  <si>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</si>
  <si>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</si>
  <si>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</si>
  <si>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</si>
  <si>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</si>
  <si>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</si>
  <si>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</si>
  <si>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</si>
  <si>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</si>
  <si>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</si>
  <si>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</si>
  <si>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</si>
  <si>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</si>
  <si>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</si>
  <si>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</si>
  <si>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</si>
  <si>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</si>
  <si>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</si>
  <si>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</si>
  <si>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</si>
  <si>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</si>
  <si>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</si>
  <si>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</si>
  <si>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</si>
  <si>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</si>
  <si>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</si>
  <si>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</si>
  <si>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</si>
  <si>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</si>
  <si>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</si>
  <si>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</si>
  <si>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</si>
  <si>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</si>
  <si>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</si>
  <si>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</si>
  <si>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</si>
  <si>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</si>
  <si>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</si>
  <si>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</si>
  <si>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</si>
  <si>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</si>
  <si>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</si>
  <si>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</si>
  <si>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</si>
  <si>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</si>
  <si>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</si>
  <si>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</si>
  <si>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</si>
  <si>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</si>
  <si>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</si>
  <si>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</si>
  <si>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</si>
  <si>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</si>
  <si>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</si>
  <si>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</si>
  <si>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</si>
  <si>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</si>
  <si>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</si>
  <si>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</si>
  <si>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</si>
  <si>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</si>
  <si>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</si>
  <si>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</si>
  <si>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</si>
  <si>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</si>
  <si>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</si>
  <si>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</si>
  <si>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</si>
  <si>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</si>
  <si>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</si>
  <si>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</si>
  <si>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</si>
  <si>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</si>
  <si>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</si>
  <si>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</si>
  <si>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</si>
  <si>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</si>
  <si>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</si>
  <si>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</si>
  <si>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</si>
  <si>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</si>
  <si>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</si>
  <si>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</si>
  <si>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</si>
  <si>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</si>
  <si>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</si>
  <si>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</si>
  <si>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</si>
  <si>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</si>
  <si>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</si>
  <si>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</si>
  <si>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</si>
  <si>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</si>
  <si>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</si>
  <si>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</si>
  <si>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</si>
  <si>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</si>
  <si>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</si>
  <si>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</si>
  <si>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</si>
  <si>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</si>
  <si>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</si>
  <si>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</si>
  <si>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</si>
  <si>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</si>
  <si>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</si>
  <si>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</si>
  <si>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</si>
  <si>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</si>
  <si>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</si>
  <si>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</si>
  <si>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</si>
  <si>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</si>
  <si>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</si>
  <si>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</si>
  <si>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</si>
  <si>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</si>
  <si>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</si>
  <si>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</si>
  <si>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</si>
  <si>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</si>
  <si>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</si>
  <si>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</si>
  <si>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</si>
  <si>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</si>
  <si>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</si>
  <si>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</si>
  <si>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</si>
  <si>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</si>
  <si>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</si>
  <si>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</si>
  <si>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</si>
  <si>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</si>
  <si>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</si>
  <si>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</si>
  <si>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</si>
  <si>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</si>
  <si>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</si>
  <si>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</si>
  <si>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</si>
  <si>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</si>
  <si>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</si>
  <si>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</si>
  <si>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</si>
  <si>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</si>
  <si>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</si>
  <si>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</si>
  <si>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</si>
  <si>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</si>
  <si>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</si>
  <si>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</si>
  <si>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</si>
  <si>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</si>
  <si>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</si>
  <si>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</si>
  <si>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</si>
  <si>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</si>
  <si>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</si>
  <si>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</si>
  <si>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</si>
  <si>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</si>
  <si>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</si>
  <si>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</si>
  <si>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</si>
  <si>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</si>
  <si>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</si>
  <si>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</si>
  <si>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</si>
  <si>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</si>
  <si>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</si>
  <si>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</si>
  <si>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</si>
  <si>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</si>
  <si>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</si>
  <si>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</si>
  <si>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</si>
  <si>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</si>
  <si>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</si>
  <si>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</si>
  <si>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</si>
  <si>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</si>
  <si>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</si>
  <si>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</si>
  <si>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</si>
  <si>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</si>
  <si>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</si>
  <si>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</si>
  <si>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</si>
  <si>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</si>
  <si>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</si>
  <si>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</si>
  <si>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</si>
  <si>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</si>
  <si>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</si>
  <si>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</si>
  <si>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</si>
  <si>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</si>
  <si>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</si>
  <si>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</si>
  <si>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</si>
  <si>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</si>
  <si>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</si>
  <si>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</si>
  <si>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</si>
  <si>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</si>
  <si>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</si>
  <si>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</si>
  <si>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</si>
  <si>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</si>
  <si>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</si>
  <si>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</si>
  <si>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</si>
  <si>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</si>
  <si>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</si>
  <si>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</si>
  <si>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</si>
  <si>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</si>
  <si>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</si>
  <si>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</si>
  <si>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</si>
  <si>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</si>
  <si>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</si>
  <si>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</si>
  <si>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</si>
  <si>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</si>
  <si>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</si>
  <si>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</si>
  <si>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</si>
  <si>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</si>
  <si>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</si>
  <si>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</si>
  <si>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</si>
  <si>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</si>
  <si>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</si>
  <si>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</si>
  <si>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</si>
  <si>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</si>
  <si>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</si>
  <si>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</si>
  <si>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</si>
  <si>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</si>
  <si>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</si>
  <si>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</si>
  <si>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</si>
  <si>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</si>
  <si>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</si>
  <si>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</si>
  <si>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</si>
  <si>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</si>
  <si>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</si>
  <si>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</si>
  <si>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</si>
  <si>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</si>
  <si>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</si>
  <si>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</si>
  <si>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</si>
  <si>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</si>
  <si>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</si>
  <si>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</si>
  <si>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</si>
  <si>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</si>
  <si>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</si>
  <si>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</si>
  <si>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</si>
  <si>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</si>
  <si>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</si>
  <si>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</si>
  <si>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</si>
  <si>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</si>
  <si>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</si>
  <si>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</si>
  <si>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</si>
  <si>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</si>
  <si>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</si>
  <si>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</si>
  <si>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</si>
  <si>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</si>
  <si>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</si>
  <si>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</si>
  <si>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</si>
  <si>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</si>
  <si>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</si>
  <si>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</si>
  <si>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</si>
  <si>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</si>
  <si>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</si>
  <si>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</si>
  <si>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</si>
  <si>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</si>
  <si>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</si>
  <si>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</si>
  <si>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</si>
  <si>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</si>
  <si>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</si>
  <si>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</si>
  <si>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</si>
  <si>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</si>
  <si>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</si>
  <si>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</si>
  <si>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</si>
  <si>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</si>
  <si>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</si>
  <si>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</si>
  <si>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</si>
  <si>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</si>
  <si>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</si>
  <si>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</si>
  <si>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</si>
  <si>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</si>
  <si>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</si>
  <si>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</si>
  <si>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</si>
  <si>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</si>
  <si>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</si>
  <si>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</si>
  <si>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</si>
  <si>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</si>
  <si>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</si>
  <si>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</si>
  <si>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</si>
  <si>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</si>
  <si>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</si>
  <si>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</si>
  <si>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</si>
  <si>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</si>
  <si>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</si>
  <si>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</si>
  <si>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</si>
  <si>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</si>
  <si>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</si>
  <si>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</si>
  <si>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</si>
  <si>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</si>
  <si>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</si>
  <si>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</si>
  <si>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</si>
  <si>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</si>
  <si>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</si>
  <si>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</si>
  <si>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</si>
  <si>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</si>
  <si>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</si>
  <si>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</si>
  <si>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</si>
  <si>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</si>
  <si>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</si>
  <si>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</si>
  <si>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</si>
  <si>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</si>
  <si>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</si>
  <si>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</si>
  <si>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</si>
  <si>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</si>
  <si>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</si>
  <si>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</si>
  <si>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</si>
  <si>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</si>
  <si>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</si>
  <si>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</si>
  <si>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</si>
  <si>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</si>
  <si>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</si>
  <si>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</si>
  <si>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</si>
  <si>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</si>
  <si>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</si>
  <si>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</si>
  <si>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</si>
  <si>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</si>
  <si>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</si>
  <si>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</si>
  <si>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</si>
  <si>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</si>
  <si>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</si>
  <si>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</si>
  <si>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</si>
  <si>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</si>
  <si>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</si>
  <si>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</si>
  <si>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</si>
  <si>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</si>
  <si>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</si>
  <si>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</si>
  <si>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</si>
  <si>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</si>
  <si>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</si>
  <si>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</si>
  <si>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</si>
  <si>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</si>
  <si>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</si>
  <si>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</si>
  <si>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</si>
  <si>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</si>
  <si>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</si>
  <si>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</si>
  <si>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</si>
  <si>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</si>
  <si>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</si>
  <si>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</si>
  <si>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</si>
  <si>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</si>
  <si>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</si>
  <si>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</si>
  <si>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</si>
  <si>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</si>
  <si>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</si>
  <si>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</si>
  <si>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</si>
  <si>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</si>
  <si>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</si>
  <si>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</si>
  <si>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</si>
  <si>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</si>
  <si>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</si>
  <si>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</si>
  <si>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</si>
  <si>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</si>
  <si>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</si>
  <si>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</si>
  <si>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</si>
  <si>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</si>
  <si>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</si>
  <si>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</si>
  <si>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</si>
  <si>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</si>
  <si>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</si>
  <si>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</si>
  <si>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</si>
  <si>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</si>
  <si>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</si>
  <si>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</si>
  <si>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</si>
  <si>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</si>
  <si>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</si>
  <si>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</si>
  <si>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</si>
  <si>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</si>
  <si>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</si>
  <si>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</si>
  <si>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</si>
  <si>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</si>
  <si>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</si>
  <si>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</si>
  <si>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</si>
  <si>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</si>
  <si>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</si>
  <si>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</si>
  <si>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</si>
  <si>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</si>
  <si>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</si>
  <si>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</si>
  <si>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</si>
  <si>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</si>
  <si>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</si>
  <si>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</si>
  <si>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</si>
  <si>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</si>
  <si>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</si>
  <si>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</si>
  <si>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</si>
  <si>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</si>
  <si>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</si>
  <si>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</si>
  <si>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</si>
  <si>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</si>
  <si>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</si>
  <si>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</si>
  <si>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</si>
  <si>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</si>
  <si>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</si>
  <si>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</si>
  <si>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</si>
  <si>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</si>
  <si>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</si>
  <si>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</si>
  <si>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</si>
  <si>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</si>
  <si>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</si>
  <si>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</si>
  <si>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</si>
  <si>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</si>
  <si>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</si>
  <si>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</si>
  <si>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</si>
  <si>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</si>
  <si>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</si>
  <si>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</si>
  <si>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</si>
  <si>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</si>
  <si>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</si>
  <si>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</si>
  <si>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</si>
  <si>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</si>
  <si>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</si>
  <si>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</si>
  <si>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</si>
  <si>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</si>
  <si>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</si>
  <si>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</si>
  <si>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</si>
  <si>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</si>
  <si>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</si>
  <si>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</si>
  <si>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</si>
  <si>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</si>
  <si>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</si>
  <si>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</si>
  <si>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</si>
  <si>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</si>
  <si>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</si>
  <si>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</si>
  <si>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</si>
  <si>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</si>
  <si>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</si>
  <si>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</si>
  <si>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</si>
  <si>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</si>
  <si>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</si>
  <si>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</si>
  <si>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</si>
  <si>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</si>
  <si>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</si>
  <si>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</si>
  <si>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</si>
  <si>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</si>
  <si>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</si>
  <si>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</si>
  <si>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</si>
  <si>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</si>
  <si>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</si>
  <si>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</si>
  <si>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</si>
  <si>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</si>
  <si>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</si>
  <si>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</si>
  <si>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</si>
  <si>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</si>
  <si>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</si>
  <si>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</si>
  <si>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</si>
  <si>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</si>
  <si>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</si>
  <si>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</si>
  <si>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</si>
  <si>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</si>
  <si>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</si>
  <si>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</si>
  <si>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</si>
  <si>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</si>
  <si>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</si>
  <si>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</si>
  <si>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</si>
  <si>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</si>
  <si>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</si>
  <si>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</si>
  <si>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</si>
  <si>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</si>
  <si>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</si>
  <si>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</si>
  <si>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</si>
  <si>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</si>
  <si>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</si>
  <si>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</si>
  <si>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</si>
  <si>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</si>
  <si>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</si>
  <si>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</si>
  <si>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</si>
  <si>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</si>
  <si>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</si>
  <si>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</si>
  <si>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</si>
  <si>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</si>
  <si>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</si>
  <si>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</si>
  <si>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</si>
  <si>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</si>
  <si>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</si>
  <si>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</si>
  <si>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</si>
  <si>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</si>
  <si>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</si>
  <si>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</si>
  <si>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</si>
  <si>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</si>
  <si>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</si>
  <si>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</si>
  <si>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</si>
  <si>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</si>
  <si>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</si>
  <si>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</si>
  <si>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</si>
  <si>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</si>
  <si>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</si>
  <si>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</si>
  <si>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</si>
  <si>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</si>
  <si>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</si>
  <si>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</si>
  <si>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</si>
  <si>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</si>
  <si>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</si>
  <si>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</si>
  <si>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</si>
  <si>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</si>
  <si>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</si>
  <si>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</si>
  <si>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</si>
  <si>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</si>
  <si>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</si>
  <si>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</si>
  <si>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</si>
  <si>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</si>
  <si>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</si>
  <si>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</si>
  <si>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</si>
  <si>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</si>
  <si>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</si>
  <si>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</si>
  <si>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</si>
  <si>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</si>
  <si>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</si>
  <si>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</si>
  <si>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</si>
  <si>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</si>
  <si>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</si>
  <si>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</si>
  <si>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</si>
  <si>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</si>
  <si>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</si>
  <si>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</si>
  <si>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</si>
  <si>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</si>
  <si>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</si>
  <si>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</si>
  <si>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</si>
  <si>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</si>
  <si>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</si>
  <si>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</si>
  <si>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</si>
  <si>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</si>
  <si>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</si>
  <si>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</si>
  <si>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</si>
  <si>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</si>
  <si>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</si>
  <si>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</si>
  <si>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</si>
  <si>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</si>
  <si>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</si>
  <si>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</si>
  <si>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</si>
  <si>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</si>
  <si>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</si>
  <si>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</si>
  <si>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</si>
  <si>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</si>
  <si>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</si>
  <si>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</si>
  <si>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</si>
  <si>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</si>
  <si>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</si>
  <si>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</si>
  <si>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</si>
  <si>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</si>
  <si>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</si>
  <si>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</si>
  <si>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</si>
  <si>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</si>
  <si>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</si>
  <si>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</si>
  <si>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</si>
  <si>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</si>
  <si>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</si>
  <si>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</si>
  <si>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</si>
  <si>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</si>
  <si>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</si>
  <si>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</si>
  <si>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</si>
  <si>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</si>
  <si>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</si>
  <si>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</si>
  <si>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</si>
  <si>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</si>
  <si>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</si>
  <si>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</si>
  <si>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</si>
  <si>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</si>
  <si>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</si>
  <si>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</si>
  <si>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</si>
  <si>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</si>
  <si>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</si>
  <si>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</si>
  <si>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</si>
  <si>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</si>
  <si>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</si>
  <si>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</si>
  <si>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</si>
  <si>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</si>
  <si>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</si>
  <si>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</si>
  <si>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</si>
  <si>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</si>
  <si>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</si>
  <si>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</si>
  <si>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</si>
  <si>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</si>
  <si>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</si>
  <si>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</si>
  <si>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</si>
  <si>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</si>
  <si>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</si>
  <si>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</si>
  <si>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</si>
  <si>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</si>
  <si>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</si>
  <si>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</si>
  <si>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</si>
  <si>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</si>
  <si>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</si>
  <si>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</si>
  <si>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</si>
  <si>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</si>
  <si>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</si>
  <si>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</si>
  <si>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</si>
  <si>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</si>
  <si>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</si>
  <si>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</si>
  <si>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</si>
  <si>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</si>
  <si>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</si>
  <si>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</si>
  <si>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</si>
  <si>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</si>
  <si>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</si>
  <si>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</si>
  <si>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</si>
  <si>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</si>
  <si>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</si>
  <si>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</si>
  <si>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</si>
  <si>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</si>
  <si>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</si>
  <si>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</si>
  <si>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</si>
  <si>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</si>
  <si>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</si>
  <si>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</si>
  <si>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</si>
  <si>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</si>
  <si>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</si>
  <si>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</si>
  <si>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</si>
  <si>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</si>
  <si>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</si>
  <si>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</si>
  <si>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</si>
  <si>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</si>
  <si>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</si>
  <si>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</si>
  <si>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</si>
  <si>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</si>
  <si>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</si>
  <si>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</si>
  <si>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</si>
  <si>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</si>
  <si>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</si>
  <si>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</si>
  <si>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</si>
  <si>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</si>
  <si>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</si>
  <si>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</si>
  <si>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</si>
  <si>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</si>
  <si>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</si>
  <si>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</si>
  <si>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</si>
  <si>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</si>
  <si>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</si>
  <si>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</si>
  <si>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</si>
  <si>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</si>
  <si>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</si>
  <si>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</si>
  <si>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</si>
  <si>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</si>
  <si>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</si>
  <si>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</si>
  <si>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</si>
  <si>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</si>
  <si>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</si>
  <si>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</si>
  <si>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</si>
  <si>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</si>
  <si>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</si>
  <si>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</si>
  <si>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</si>
  <si>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</si>
  <si>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</si>
  <si>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</si>
  <si>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</si>
  <si>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</si>
  <si>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</si>
  <si>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</si>
  <si>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</si>
  <si>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</si>
  <si>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</si>
  <si>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</si>
  <si>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</si>
  <si>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</si>
  <si>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</si>
  <si>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</si>
  <si>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</si>
  <si>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</si>
  <si>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</si>
  <si>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</si>
  <si>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</si>
  <si>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</si>
  <si>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</si>
  <si>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</si>
  <si>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</si>
  <si>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</si>
  <si>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</si>
  <si>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</si>
  <si>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</si>
  <si>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</si>
  <si>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</si>
  <si>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</si>
  <si>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</si>
  <si>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</si>
  <si>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</si>
  <si>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</si>
  <si>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</si>
  <si>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</si>
  <si>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</si>
  <si>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</si>
  <si>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</si>
  <si>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</si>
  <si>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</si>
  <si>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</si>
  <si>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</si>
  <si>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</si>
  <si>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</si>
  <si>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</si>
  <si>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</si>
  <si>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</si>
  <si>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</si>
  <si>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</si>
  <si>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</si>
  <si>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</si>
  <si>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</si>
  <si>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</si>
  <si>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</si>
  <si>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</si>
  <si>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</si>
  <si>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</si>
  <si>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</si>
  <si>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</si>
  <si>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</si>
  <si>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</si>
  <si>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</si>
  <si>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</si>
  <si>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</si>
  <si>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</si>
  <si>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</si>
  <si>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</si>
  <si>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</si>
  <si>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</si>
  <si>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</si>
  <si>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</si>
  <si>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</si>
  <si>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</si>
  <si>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</si>
  <si>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</si>
  <si>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</si>
  <si>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</si>
  <si>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</si>
  <si>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</si>
  <si>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</si>
  <si>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</si>
  <si>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</si>
  <si>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</si>
  <si>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</si>
  <si>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</si>
  <si>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</si>
  <si>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</si>
  <si>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</si>
  <si>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</si>
  <si>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</si>
  <si>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</si>
  <si>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</si>
  <si>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</si>
  <si>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</si>
  <si>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</si>
  <si>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</si>
  <si>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</si>
  <si>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</si>
  <si>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</si>
  <si>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</si>
  <si>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</si>
  <si>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</si>
  <si>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</si>
  <si>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</si>
  <si>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</si>
  <si>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</si>
  <si>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</si>
  <si>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</si>
  <si>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</si>
  <si>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</si>
  <si>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</si>
  <si>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</si>
  <si>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</si>
  <si>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</si>
  <si>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</si>
  <si>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</si>
  <si>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</si>
  <si>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</si>
  <si>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</si>
  <si>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</si>
  <si>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</si>
  <si>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</si>
  <si>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</si>
  <si>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</si>
  <si>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</si>
  <si>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</si>
  <si>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</si>
  <si>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</si>
  <si>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</si>
  <si>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</si>
  <si>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</si>
  <si>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</si>
  <si>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</si>
  <si>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</si>
  <si>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</si>
  <si>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</si>
  <si>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</si>
  <si>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</si>
  <si>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</si>
  <si>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</si>
  <si>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</si>
  <si>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</si>
  <si>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</si>
  <si>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</si>
  <si>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</si>
  <si>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</si>
  <si>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</si>
  <si>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</si>
  <si>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</si>
  <si>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</si>
  <si>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</si>
  <si>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</si>
  <si>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</si>
  <si>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</si>
  <si>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</si>
  <si>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</si>
  <si>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</si>
  <si>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</si>
  <si>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</si>
  <si>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</si>
  <si>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</si>
  <si>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</si>
  <si>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</si>
  <si>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</si>
  <si>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</si>
  <si>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</si>
  <si>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</si>
  <si>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</si>
  <si>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</si>
  <si>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</si>
  <si>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</si>
  <si>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</si>
  <si>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</si>
  <si>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</si>
  <si>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</si>
  <si>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</si>
  <si>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</si>
  <si>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</si>
  <si>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</si>
  <si>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</si>
  <si>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</si>
  <si>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</si>
  <si>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</si>
  <si>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</si>
  <si>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</si>
  <si>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</si>
  <si>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</si>
  <si>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</si>
  <si>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</si>
  <si>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</si>
  <si>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</si>
  <si>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</si>
  <si>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</si>
  <si>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</si>
  <si>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</si>
  <si>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</si>
  <si>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</si>
  <si>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</si>
  <si>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</si>
  <si>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</si>
  <si>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</si>
  <si>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</si>
  <si>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</si>
  <si>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</si>
  <si>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</si>
  <si>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</si>
  <si>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</si>
  <si>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</si>
  <si>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</si>
  <si>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</si>
  <si>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</si>
  <si>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</si>
  <si>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</si>
  <si>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</si>
  <si>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</si>
  <si>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</si>
  <si>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</si>
  <si>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</si>
  <si>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</si>
  <si>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</si>
  <si>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</si>
  <si>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</si>
  <si>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</si>
  <si>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</si>
  <si>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</si>
  <si>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</si>
  <si>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</si>
  <si>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</si>
  <si>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</si>
  <si>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</si>
  <si>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</si>
  <si>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</si>
  <si>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</si>
  <si>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</si>
  <si>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</si>
  <si>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</si>
  <si>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</si>
  <si>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</si>
  <si>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</si>
  <si>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</si>
  <si>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</si>
  <si>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</si>
  <si>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</si>
  <si>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</si>
  <si>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</si>
  <si>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</si>
  <si>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</si>
  <si>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</si>
  <si>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</si>
  <si>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</si>
  <si>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</si>
  <si>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</si>
  <si>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</si>
  <si>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</si>
  <si>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</si>
  <si>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</si>
  <si>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</si>
  <si>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</si>
  <si>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</si>
  <si>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</si>
  <si>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</si>
  <si>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</si>
  <si>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</si>
  <si>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</si>
  <si>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</si>
  <si>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</si>
  <si>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</si>
  <si>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</si>
  <si>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</si>
  <si>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</si>
  <si>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</si>
  <si>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</si>
  <si>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</si>
  <si>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</si>
  <si>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</si>
  <si>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</si>
  <si>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</si>
  <si>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</si>
  <si>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</si>
  <si>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</si>
  <si>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</si>
  <si>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</si>
  <si>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</si>
  <si>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</si>
  <si>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</si>
  <si>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</si>
  <si>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</si>
  <si>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</si>
  <si>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</si>
  <si>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</si>
  <si>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</si>
  <si>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</si>
  <si>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</si>
  <si>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</si>
  <si>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</si>
  <si>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</si>
  <si>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</si>
  <si>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</si>
  <si>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</si>
  <si>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</si>
  <si>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</si>
  <si>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</si>
  <si>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</si>
  <si>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</si>
  <si>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</si>
  <si>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</si>
  <si>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</si>
  <si>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</si>
  <si>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</si>
  <si>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</si>
  <si>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</si>
  <si>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</si>
  <si>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</si>
  <si>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</si>
  <si>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</si>
  <si>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</si>
  <si>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</si>
  <si>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</si>
  <si>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</si>
  <si>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</si>
  <si>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</si>
  <si>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</si>
  <si>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</si>
  <si>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</si>
  <si>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</si>
  <si>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</si>
  <si>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</si>
  <si>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</si>
  <si>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</si>
  <si>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</si>
  <si>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</si>
  <si>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</si>
  <si>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</si>
  <si>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</si>
  <si>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</si>
  <si>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</si>
  <si>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</si>
  <si>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</si>
  <si>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</si>
  <si>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</si>
  <si>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</si>
  <si>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</si>
  <si>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</si>
  <si>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</si>
  <si>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</si>
  <si>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</si>
  <si>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</si>
  <si>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</si>
  <si>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</si>
  <si>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</si>
  <si>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</si>
  <si>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</si>
  <si>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</si>
  <si>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</si>
  <si>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</si>
  <si>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</si>
  <si>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</si>
  <si>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</si>
  <si>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</si>
  <si>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</si>
  <si>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</si>
  <si>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</si>
  <si>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</si>
  <si>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</si>
  <si>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</si>
  <si>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</si>
  <si>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</si>
  <si>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</si>
  <si>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</si>
  <si>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</si>
  <si>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</si>
  <si>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</si>
  <si>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</si>
  <si>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</si>
  <si>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</si>
  <si>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</si>
  <si>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</si>
  <si>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</si>
  <si>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</si>
  <si>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</si>
  <si>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</si>
  <si>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</si>
  <si>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</si>
  <si>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</si>
  <si>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</si>
  <si>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</si>
  <si>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</si>
  <si>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</si>
  <si>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</si>
  <si>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</si>
  <si>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</si>
  <si>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</si>
  <si>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</si>
  <si>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</si>
  <si>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</si>
  <si>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</si>
  <si>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</si>
  <si>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</si>
  <si>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</si>
  <si>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</si>
  <si>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</si>
  <si>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</si>
  <si>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</si>
  <si>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</si>
  <si>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</si>
  <si>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</si>
  <si>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</si>
  <si>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</si>
  <si>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</si>
  <si>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</si>
  <si>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</si>
  <si>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</si>
  <si>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</si>
  <si>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</si>
  <si>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</si>
  <si>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</si>
  <si>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</si>
  <si>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</si>
  <si>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</si>
  <si>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</si>
  <si>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</si>
  <si>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</si>
  <si>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</si>
  <si>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</si>
  <si>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</si>
  <si>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</si>
  <si>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</si>
  <si>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</si>
  <si>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</si>
  <si>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</si>
  <si>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</si>
  <si>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</si>
  <si>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</si>
  <si>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</si>
  <si>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</si>
  <si>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</si>
  <si>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</si>
  <si>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</si>
  <si>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</si>
  <si>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</si>
  <si>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</si>
  <si>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</si>
  <si>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</si>
  <si>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</si>
  <si>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</si>
  <si>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</si>
  <si>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</si>
  <si>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</si>
  <si>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</si>
  <si>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</si>
  <si>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</si>
  <si>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</si>
  <si>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</si>
  <si>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</si>
  <si>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</si>
  <si>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</si>
  <si>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</si>
  <si>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</si>
  <si>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</si>
  <si>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</si>
  <si>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</si>
  <si>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</si>
  <si>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</si>
  <si>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</si>
  <si>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</si>
  <si>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</si>
  <si>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</si>
  <si>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</si>
  <si>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</si>
  <si>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</si>
  <si>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</si>
  <si>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</si>
  <si>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</si>
  <si>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</si>
  <si>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</si>
  <si>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</si>
  <si>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</si>
  <si>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</si>
  <si>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</si>
  <si>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</si>
  <si>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</si>
  <si>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</si>
  <si>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</si>
  <si>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</si>
  <si>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</si>
  <si>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</si>
  <si>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</si>
  <si>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</si>
  <si>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</si>
  <si>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</si>
  <si>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</si>
  <si>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</si>
  <si>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</si>
  <si>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</si>
  <si>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</si>
  <si>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</si>
  <si>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</si>
  <si>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</si>
  <si>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</si>
  <si>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</si>
  <si>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</si>
  <si>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</si>
  <si>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</si>
  <si>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</si>
  <si>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</si>
  <si>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</si>
  <si>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</si>
  <si>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</si>
  <si>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</si>
  <si>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</si>
  <si>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</si>
  <si>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</si>
  <si>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</si>
  <si>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</si>
  <si>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</si>
  <si>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</si>
  <si>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</si>
  <si>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</si>
  <si>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</si>
  <si>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</si>
  <si>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</si>
  <si>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</si>
  <si>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</si>
  <si>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</si>
  <si>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</si>
  <si>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</si>
  <si>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</si>
  <si>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</si>
  <si>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</si>
  <si>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</si>
  <si>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</si>
  <si>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</si>
  <si>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</si>
  <si>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</si>
  <si>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</si>
  <si>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</si>
  <si>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</si>
  <si>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</si>
  <si>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</si>
  <si>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</si>
  <si>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</si>
  <si>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</si>
  <si>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</si>
  <si>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</si>
  <si>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</si>
  <si>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</si>
  <si>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</si>
  <si>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</si>
  <si>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</si>
  <si>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</si>
  <si>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</si>
  <si>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</si>
  <si>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</si>
  <si>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</si>
  <si>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</si>
  <si>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</si>
  <si>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</si>
  <si>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</si>
  <si>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</si>
  <si>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</si>
  <si>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</si>
  <si>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</si>
  <si>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</si>
  <si>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</si>
  <si>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</si>
  <si>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</si>
  <si>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</si>
  <si>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</si>
  <si>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</si>
  <si>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</si>
  <si>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</si>
  <si>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</si>
  <si>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</si>
  <si>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</si>
  <si>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</si>
  <si>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</si>
  <si>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</si>
  <si>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</si>
  <si>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</si>
  <si>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</si>
  <si>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</si>
  <si>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</si>
  <si>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</si>
  <si>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</si>
  <si>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</si>
  <si>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</si>
  <si>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</si>
  <si>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</si>
  <si>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</si>
  <si>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</si>
  <si>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</si>
  <si>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</si>
  <si>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</si>
  <si>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</si>
  <si>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</si>
  <si>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</si>
  <si>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</si>
  <si>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</si>
  <si>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</si>
  <si>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</si>
  <si>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</si>
  <si>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</si>
  <si>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</si>
  <si>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</si>
  <si>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</si>
  <si>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</si>
  <si>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</si>
  <si>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</si>
  <si>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</si>
  <si>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</si>
  <si>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</si>
  <si>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</si>
  <si>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</si>
  <si>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</si>
  <si>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</si>
  <si>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</si>
  <si>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</si>
  <si>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</si>
  <si>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</si>
  <si>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</si>
  <si>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</si>
  <si>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</si>
  <si>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</si>
  <si>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</si>
  <si>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</si>
  <si>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</si>
  <si>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</si>
  <si>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</si>
  <si>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</si>
  <si>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</si>
  <si>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</si>
  <si>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</si>
  <si>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</si>
  <si>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</si>
  <si>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</si>
  <si>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</si>
  <si>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</si>
  <si>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</si>
  <si>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</si>
  <si>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</si>
  <si>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</si>
  <si>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</si>
  <si>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</si>
  <si>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</si>
  <si>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</si>
  <si>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</si>
  <si>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</si>
  <si>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</si>
  <si>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</si>
  <si>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</si>
  <si>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</si>
  <si>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</si>
  <si>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</si>
  <si>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</si>
  <si>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</si>
  <si>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</si>
  <si>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</si>
  <si>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</si>
  <si>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</si>
  <si>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</si>
  <si>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</si>
  <si>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</si>
  <si>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</si>
  <si>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</si>
  <si>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</si>
  <si>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</si>
  <si>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</si>
  <si>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</si>
  <si>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</si>
  <si>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</si>
  <si>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</si>
  <si>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</si>
  <si>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</si>
  <si>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</si>
  <si>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</si>
  <si>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</si>
  <si>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</si>
  <si>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</si>
  <si>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</si>
  <si>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</si>
  <si>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</si>
  <si>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</si>
  <si>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</si>
  <si>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</si>
  <si>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</si>
  <si>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</si>
  <si>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</si>
  <si>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</si>
  <si>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</si>
  <si>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</si>
  <si>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</si>
  <si>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</si>
  <si>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</si>
  <si>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</si>
  <si>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</si>
  <si>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</si>
  <si>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</si>
  <si>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</si>
  <si>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</si>
  <si>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</si>
  <si>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</si>
  <si>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</si>
  <si>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</si>
  <si>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</si>
  <si>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</si>
  <si>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</si>
  <si>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</si>
  <si>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</si>
  <si>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</si>
  <si>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</si>
  <si>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</si>
  <si>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</si>
  <si>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</si>
  <si>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</si>
  <si>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</si>
  <si>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</si>
  <si>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</si>
  <si>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</si>
  <si>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</si>
  <si>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</si>
  <si>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</si>
  <si>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</si>
  <si>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</si>
  <si>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</si>
  <si>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</si>
  <si>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</si>
  <si>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</si>
  <si>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</si>
  <si>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</si>
  <si>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</si>
  <si>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</si>
  <si>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</si>
  <si>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</si>
  <si>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</si>
  <si>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</si>
  <si>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</si>
  <si>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</si>
  <si>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</si>
  <si>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</si>
  <si>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</si>
  <si>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</si>
  <si>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</si>
  <si>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</si>
  <si>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</si>
  <si>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</si>
  <si>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</si>
  <si>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</si>
  <si>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</si>
  <si>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</si>
  <si>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</si>
  <si>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</si>
  <si>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</si>
  <si>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</si>
  <si>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</si>
  <si>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</si>
  <si>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</si>
  <si>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</si>
  <si>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</si>
  <si>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</si>
  <si>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</si>
  <si>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</si>
  <si>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</si>
  <si>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</si>
  <si>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</si>
  <si>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</si>
  <si>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</si>
  <si>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</si>
  <si>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</si>
  <si>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</si>
  <si>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</si>
  <si>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</si>
  <si>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</si>
  <si>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</si>
  <si>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</si>
  <si>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</si>
  <si>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</si>
  <si>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</si>
  <si>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</si>
  <si>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</si>
  <si>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</si>
  <si>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</si>
  <si>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</si>
  <si>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</si>
  <si>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</si>
  <si>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</si>
  <si>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</si>
  <si>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</si>
  <si>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</si>
  <si>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</si>
  <si>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</si>
  <si>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</si>
  <si>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</si>
  <si>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</si>
  <si>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</si>
  <si>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</si>
  <si>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</si>
  <si>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</si>
  <si>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</si>
  <si>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</si>
  <si>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</si>
  <si>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</si>
  <si>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</si>
  <si>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</si>
  <si>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</si>
  <si>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</si>
  <si>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</si>
  <si>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</si>
  <si>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</si>
  <si>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</si>
  <si>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</si>
  <si>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</si>
  <si>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</si>
  <si>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</si>
  <si>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</si>
  <si>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</si>
  <si>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</si>
  <si>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</si>
  <si>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</si>
  <si>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</si>
  <si>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</si>
  <si>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</si>
  <si>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</si>
  <si>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</si>
  <si>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</si>
  <si>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</si>
  <si>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</si>
  <si>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</si>
  <si>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</si>
  <si>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</si>
  <si>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</si>
  <si>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</si>
  <si>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</si>
  <si>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</si>
  <si>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</si>
  <si>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</si>
  <si>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</si>
  <si>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</si>
  <si>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</si>
  <si>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</si>
  <si>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</si>
  <si>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</si>
  <si>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</si>
  <si>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</si>
  <si>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</si>
  <si>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</si>
  <si>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</si>
  <si>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</si>
  <si>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</si>
  <si>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</si>
  <si>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</si>
  <si>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</si>
  <si>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</si>
  <si>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</si>
  <si>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</si>
  <si>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</si>
  <si>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</si>
  <si>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</si>
  <si>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</si>
  <si>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</si>
  <si>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</si>
  <si>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</si>
  <si>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</si>
  <si>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</si>
  <si>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</si>
  <si>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</si>
  <si>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</si>
  <si>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</si>
  <si>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</si>
  <si>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</si>
  <si>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</si>
  <si>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</si>
  <si>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</si>
  <si>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</si>
  <si>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</si>
  <si>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</si>
  <si>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</si>
  <si>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</si>
  <si>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</si>
  <si>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</si>
  <si>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</si>
  <si>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</si>
  <si>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</si>
  <si>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</si>
  <si>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</si>
  <si>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</si>
  <si>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</si>
  <si>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</si>
  <si>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</si>
  <si>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</si>
  <si>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</si>
  <si>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</si>
  <si>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</si>
  <si>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</si>
  <si>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</si>
  <si>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</si>
  <si>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</si>
  <si>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</si>
  <si>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</si>
  <si>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</si>
  <si>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</si>
  <si>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</si>
  <si>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</si>
  <si>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</si>
  <si>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</si>
  <si>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</si>
  <si>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</si>
  <si>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</si>
  <si>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</si>
  <si>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</si>
  <si>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</si>
  <si>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</si>
  <si>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</si>
  <si>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</si>
  <si>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</si>
  <si>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</si>
  <si>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</si>
  <si>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</si>
  <si>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</si>
  <si>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</si>
  <si>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</si>
  <si>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</si>
  <si>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</si>
  <si>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</si>
  <si>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</si>
  <si>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</si>
  <si>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</si>
  <si>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</si>
  <si>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</si>
  <si>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</si>
  <si>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</si>
  <si>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</si>
  <si>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</si>
  <si>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</si>
  <si>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</si>
  <si>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</si>
  <si>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</si>
  <si>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</si>
  <si>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</si>
  <si>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</si>
  <si>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</si>
  <si>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</si>
  <si>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</si>
  <si>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</si>
  <si>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</si>
  <si>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</si>
  <si>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</si>
  <si>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</si>
  <si>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</si>
  <si>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</si>
  <si>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</si>
  <si>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</si>
  <si>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</si>
  <si>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</si>
  <si>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</si>
  <si>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</si>
  <si>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</si>
  <si>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</si>
  <si>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</si>
  <si>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</si>
  <si>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</si>
  <si>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</si>
  <si>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</si>
  <si>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</si>
  <si>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</si>
  <si>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</si>
  <si>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</si>
  <si>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</si>
  <si>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</si>
  <si>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</si>
  <si>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</si>
  <si>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</si>
  <si>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</si>
  <si>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</si>
  <si>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</si>
  <si>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</si>
  <si>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</si>
  <si>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</si>
  <si>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</si>
  <si>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</si>
  <si>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</si>
  <si>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</si>
  <si>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</si>
  <si>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</si>
  <si>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</si>
  <si>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</si>
  <si>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</si>
  <si>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</si>
  <si>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</si>
  <si>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</si>
  <si>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</si>
  <si>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</si>
  <si>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</si>
  <si>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</si>
  <si>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</si>
  <si>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</si>
  <si>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</si>
  <si>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</si>
  <si>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</si>
  <si>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</si>
  <si>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</si>
  <si>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</si>
  <si>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</si>
  <si>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</si>
  <si>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</si>
  <si>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</si>
  <si>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</si>
  <si>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</si>
  <si>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</si>
  <si>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</si>
  <si>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</si>
  <si>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</si>
  <si>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</si>
  <si>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</si>
  <si>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</si>
  <si>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</si>
  <si>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</si>
  <si>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</si>
  <si>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</si>
  <si>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</si>
  <si>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</si>
  <si>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</si>
  <si>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</si>
  <si>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</si>
  <si>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</si>
  <si>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</si>
  <si>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</si>
  <si>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</si>
  <si>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</si>
  <si>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</si>
  <si>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</si>
  <si>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</si>
  <si>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</si>
  <si>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</si>
  <si>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</si>
  <si>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</si>
  <si>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</si>
  <si>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</si>
  <si>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</si>
  <si>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</si>
  <si>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</si>
  <si>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</si>
  <si>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</si>
  <si>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</si>
  <si>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</si>
  <si>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</si>
  <si>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</si>
  <si>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</si>
  <si>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</si>
  <si>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</si>
  <si>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</si>
  <si>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</si>
  <si>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</si>
  <si>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</si>
  <si>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</si>
  <si>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</si>
  <si>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</si>
  <si>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</si>
  <si>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</si>
  <si>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</si>
  <si>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</si>
  <si>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</si>
  <si>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</si>
  <si>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</si>
  <si>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</si>
  <si>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</si>
  <si>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</si>
  <si>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</si>
  <si>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</si>
  <si>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</si>
  <si>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</si>
  <si>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</si>
  <si>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</si>
  <si>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</si>
  <si>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</si>
  <si>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</si>
  <si>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</si>
  <si>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</si>
  <si>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</si>
  <si>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</si>
  <si>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</si>
  <si>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</si>
  <si>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</si>
  <si>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</si>
  <si>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</si>
  <si>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</si>
  <si>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</si>
  <si>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</si>
  <si>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</si>
  <si>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</si>
  <si>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</si>
  <si>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</si>
  <si>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</si>
  <si>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</si>
  <si>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</si>
  <si>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</si>
  <si>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</si>
  <si>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</si>
  <si>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</si>
  <si>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</si>
  <si>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</si>
  <si>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</si>
  <si>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</si>
  <si>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</si>
  <si>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</si>
  <si>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</si>
  <si>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</si>
  <si>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</si>
  <si>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</si>
  <si>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</si>
  <si>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</si>
  <si>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</si>
  <si>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</si>
  <si>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</si>
  <si>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</si>
  <si>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</si>
  <si>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</si>
  <si>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</si>
  <si>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</si>
  <si>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</si>
  <si>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</si>
  <si>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</si>
  <si>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</si>
  <si>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</si>
  <si>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</si>
  <si>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</si>
  <si>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</si>
  <si>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</si>
  <si>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</si>
  <si>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</si>
  <si>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</si>
  <si>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</si>
  <si>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</si>
  <si>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</si>
  <si>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</si>
  <si>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</si>
  <si>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</si>
  <si>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</si>
  <si>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</si>
  <si>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</si>
  <si>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</si>
  <si>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</si>
  <si>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</si>
  <si>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</si>
  <si>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</si>
  <si>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</si>
  <si>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</si>
  <si>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</si>
  <si>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</si>
  <si>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</si>
  <si>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</si>
  <si>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</si>
  <si>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</si>
  <si>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</si>
  <si>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</si>
  <si>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</si>
  <si>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</si>
  <si>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</si>
  <si>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</si>
  <si>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</si>
  <si>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</si>
  <si>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</si>
  <si>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</si>
  <si>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</si>
  <si>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</si>
  <si>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</si>
  <si>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</si>
  <si>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</si>
  <si>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</si>
  <si>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</si>
  <si>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</si>
  <si>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</si>
  <si>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</si>
  <si>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</si>
  <si>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</si>
  <si>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</si>
  <si>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</si>
  <si>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</si>
  <si>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</si>
  <si>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</si>
  <si>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</si>
  <si>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</si>
  <si>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</si>
  <si>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</si>
  <si>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</si>
  <si>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</si>
  <si>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</si>
  <si>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</si>
  <si>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</si>
  <si>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</si>
  <si>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</si>
  <si>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</si>
  <si>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</si>
  <si>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</si>
  <si>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</si>
  <si>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</si>
  <si>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</si>
  <si>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</si>
  <si>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</si>
  <si>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</si>
  <si>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</si>
  <si>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</si>
  <si>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</si>
  <si>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</si>
  <si>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</si>
  <si>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</si>
  <si>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</si>
  <si>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</si>
  <si>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</si>
  <si>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</si>
  <si>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</si>
  <si>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</si>
  <si>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</si>
  <si>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</si>
  <si>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</si>
  <si>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</si>
  <si>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</si>
  <si>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</si>
  <si>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</si>
  <si>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</si>
  <si>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</si>
  <si>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</si>
  <si>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</si>
  <si>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</si>
  <si>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</si>
  <si>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</si>
  <si>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</si>
  <si>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</si>
  <si>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</si>
  <si>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</si>
  <si>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</si>
  <si>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</si>
  <si>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</si>
  <si>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</si>
  <si>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</si>
  <si>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</si>
  <si>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</si>
  <si>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</si>
  <si>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</si>
  <si>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</si>
  <si>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</si>
  <si>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</si>
  <si>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</si>
  <si>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</si>
  <si>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</si>
  <si>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</si>
  <si>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</si>
  <si>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</si>
  <si>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</si>
  <si>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</si>
  <si>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</si>
  <si>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</si>
  <si>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</si>
  <si>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</si>
  <si>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</si>
  <si>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</si>
  <si>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</si>
  <si>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</si>
  <si>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</si>
  <si>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</si>
  <si>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</si>
  <si>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</si>
  <si>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</si>
  <si>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</si>
  <si>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</si>
  <si>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</si>
  <si>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</si>
  <si>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</si>
  <si>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</si>
  <si>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</si>
  <si>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</si>
  <si>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</si>
  <si>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</si>
  <si>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</si>
  <si>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</si>
  <si>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</si>
  <si>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</si>
  <si>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</si>
  <si>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</si>
  <si>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</si>
  <si>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</si>
  <si>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</si>
  <si>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</si>
  <si>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</si>
  <si>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</si>
  <si>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</si>
  <si>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</si>
  <si>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</si>
  <si>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</si>
  <si>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</si>
  <si>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</si>
  <si>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</si>
  <si>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</si>
  <si>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</si>
  <si>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</si>
  <si>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</si>
  <si>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</si>
  <si>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</si>
  <si>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</si>
  <si>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</si>
  <si>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</si>
  <si>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</si>
  <si>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</si>
  <si>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</si>
  <si>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</si>
  <si>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</si>
  <si>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</si>
  <si>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</si>
  <si>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</si>
  <si>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</si>
  <si>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</si>
  <si>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</si>
  <si>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</si>
  <si>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</si>
  <si>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</si>
  <si>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</si>
  <si>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</si>
  <si>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</si>
  <si>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</si>
  <si>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</si>
  <si>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</si>
  <si>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</si>
  <si>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</si>
  <si>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</si>
  <si>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</si>
  <si>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</si>
  <si>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</si>
  <si>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</si>
  <si>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</si>
  <si>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</si>
  <si>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</si>
  <si>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</si>
  <si>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</si>
  <si>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</si>
  <si>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</si>
  <si>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</si>
  <si>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</si>
  <si>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</si>
  <si>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</si>
  <si>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</si>
  <si>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</si>
  <si>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</si>
  <si>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</si>
  <si>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</si>
  <si>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</si>
  <si>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</si>
  <si>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</si>
  <si>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</si>
  <si>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</si>
  <si>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</si>
  <si>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</si>
  <si>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</si>
  <si>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</si>
  <si>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</si>
  <si>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</si>
  <si>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</si>
  <si>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</si>
  <si>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</si>
  <si>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</si>
  <si>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</si>
  <si>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</si>
  <si>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</si>
  <si>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</si>
  <si>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</si>
  <si>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</si>
  <si>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</si>
  <si>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</si>
  <si>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</si>
  <si>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</si>
  <si>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</si>
  <si>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</si>
  <si>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</si>
  <si>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</si>
  <si>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</si>
  <si>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</si>
  <si>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</si>
  <si>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</si>
  <si>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</si>
  <si>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</si>
  <si>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</si>
  <si>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</si>
  <si>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</si>
  <si>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</si>
  <si>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</si>
  <si>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</si>
  <si>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</si>
  <si>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</si>
  <si>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</si>
  <si>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</si>
  <si>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</si>
  <si>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</si>
  <si>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</si>
  <si>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</si>
  <si>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</si>
  <si>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</si>
  <si>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</si>
  <si>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</si>
  <si>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</si>
  <si>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</si>
  <si>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</si>
  <si>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</si>
  <si>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</si>
  <si>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</si>
  <si>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</si>
  <si>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</si>
  <si>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</si>
  <si>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</si>
  <si>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</si>
  <si>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</si>
  <si>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</si>
  <si>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</si>
  <si>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</si>
  <si>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</si>
  <si>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</si>
  <si>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</si>
  <si>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</si>
  <si>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</si>
  <si>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</si>
  <si>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</si>
  <si>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</si>
  <si>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</si>
  <si>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</si>
  <si>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</si>
  <si>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</si>
  <si>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</si>
  <si>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</si>
  <si>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</si>
  <si>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</si>
  <si>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</si>
  <si>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</si>
  <si>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</si>
  <si>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</si>
  <si>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</si>
  <si>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</si>
  <si>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</si>
  <si>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</si>
  <si>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</si>
  <si>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</si>
  <si>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</si>
  <si>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</si>
  <si>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</si>
  <si>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</si>
  <si>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</si>
  <si>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</si>
  <si>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</si>
  <si>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</si>
  <si>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</si>
  <si>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</si>
  <si>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</si>
  <si>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</si>
  <si>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</si>
  <si>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</si>
  <si>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</si>
  <si>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</si>
  <si>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</si>
  <si>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</si>
  <si>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</si>
  <si>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</si>
  <si>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</si>
  <si>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</si>
  <si>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</si>
  <si>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</si>
  <si>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</si>
  <si>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</si>
  <si>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</si>
  <si>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</si>
  <si>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</si>
  <si>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</si>
  <si>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</si>
  <si>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</si>
  <si>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</si>
  <si>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</si>
  <si>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</si>
  <si>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</si>
  <si>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</si>
  <si>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</si>
  <si>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</si>
  <si>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</si>
  <si>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</si>
  <si>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</si>
  <si>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</si>
  <si>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</si>
  <si>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</si>
  <si>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</si>
  <si>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</si>
  <si>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</si>
  <si>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</si>
  <si>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</si>
  <si>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</si>
  <si>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</si>
  <si>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</si>
  <si>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</si>
  <si>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</si>
  <si>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</si>
  <si>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</si>
  <si>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</si>
  <si>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</si>
  <si>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</si>
  <si>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</si>
  <si>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</si>
  <si>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</si>
  <si>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</si>
  <si>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</si>
  <si>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</si>
  <si>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</si>
  <si>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</si>
  <si>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</si>
  <si>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</si>
  <si>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</si>
  <si>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</si>
  <si>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</si>
  <si>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</si>
  <si>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</si>
  <si>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</si>
  <si>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</si>
  <si>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</si>
  <si>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</si>
  <si>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</si>
  <si>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</si>
  <si>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</si>
  <si>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</si>
  <si>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</si>
  <si>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</si>
  <si>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</si>
  <si>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</si>
  <si>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</si>
  <si>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</si>
  <si>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</si>
  <si>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</si>
  <si>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</si>
  <si>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</si>
  <si>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</si>
  <si>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</si>
  <si>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</si>
  <si>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</si>
  <si>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</si>
  <si>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</si>
  <si>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</si>
  <si>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</si>
  <si>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</si>
  <si>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</si>
  <si>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</si>
  <si>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</si>
  <si>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</si>
  <si>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</si>
  <si>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</si>
  <si>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</si>
  <si>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</si>
  <si>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</si>
  <si>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</si>
  <si>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</si>
  <si>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</si>
  <si>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</si>
  <si>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</si>
  <si>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</si>
  <si>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</si>
  <si>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</si>
  <si>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</si>
  <si>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</si>
  <si>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</si>
  <si>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</si>
  <si>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</si>
  <si>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</si>
  <si>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</si>
  <si>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</si>
  <si>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</si>
  <si>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</si>
  <si>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</si>
  <si>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</si>
  <si>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</si>
  <si>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</si>
  <si>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</si>
  <si>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</si>
  <si>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</si>
  <si>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</si>
  <si>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</si>
  <si>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</si>
  <si>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</si>
  <si>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</si>
  <si>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</si>
  <si>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</si>
  <si>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</si>
  <si>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</si>
  <si>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</si>
  <si>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</si>
  <si>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</si>
  <si>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</si>
  <si>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</si>
  <si>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</si>
  <si>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</si>
  <si>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</si>
  <si>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</si>
  <si>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</si>
  <si>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</si>
  <si>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</si>
  <si>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</si>
  <si>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</si>
  <si>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</si>
  <si>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</si>
  <si>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</si>
  <si>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</si>
  <si>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</si>
  <si>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</si>
  <si>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</si>
  <si>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</si>
  <si>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</si>
  <si>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</si>
  <si>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</si>
  <si>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</si>
  <si>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</si>
  <si>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</si>
  <si>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</si>
  <si>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</si>
  <si>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</si>
  <si>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</si>
  <si>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</si>
  <si>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</si>
  <si>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</si>
  <si>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</si>
  <si>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</si>
  <si>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</si>
  <si>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</si>
  <si>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</si>
  <si>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</si>
  <si>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</si>
  <si>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</si>
  <si>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</si>
  <si>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</si>
  <si>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</si>
  <si>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</si>
  <si>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</si>
  <si>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</si>
  <si>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</si>
  <si>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</si>
  <si>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</si>
  <si>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</si>
  <si>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</si>
  <si>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</si>
  <si>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</si>
  <si>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</si>
  <si>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</si>
  <si>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</si>
  <si>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</si>
  <si>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</si>
  <si>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</si>
  <si>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</si>
  <si>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</si>
  <si>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</si>
  <si>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</si>
  <si>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</si>
  <si>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</si>
  <si>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</si>
  <si>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</si>
  <si>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</si>
  <si>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</si>
  <si>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</si>
  <si>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</si>
  <si>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</si>
  <si>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</si>
  <si>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</si>
  <si>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</si>
  <si>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</si>
  <si>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</si>
  <si>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</si>
  <si>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</si>
  <si>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</si>
  <si>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</si>
  <si>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</si>
  <si>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</si>
  <si>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</si>
  <si>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</si>
  <si>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</si>
  <si>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</si>
  <si>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</si>
  <si>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</si>
  <si>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</si>
  <si>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</si>
  <si>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</si>
  <si>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</si>
  <si>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</si>
  <si>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</si>
  <si>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</si>
  <si>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</si>
  <si>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</si>
  <si>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</si>
  <si>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</si>
  <si>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</si>
  <si>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</si>
  <si>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</si>
  <si>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</si>
  <si>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</si>
  <si>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</si>
  <si>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</si>
  <si>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</si>
  <si>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</si>
  <si>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</si>
  <si>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</si>
  <si>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</si>
  <si>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</si>
  <si>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</si>
  <si>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</si>
  <si>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</si>
  <si>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</si>
  <si>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</si>
  <si>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</si>
  <si>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</si>
  <si>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</si>
  <si>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</si>
  <si>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</si>
  <si>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</si>
  <si>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</si>
  <si>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</si>
  <si>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</si>
  <si>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</si>
  <si>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</si>
  <si>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</si>
  <si>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</si>
  <si>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</si>
  <si>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</si>
  <si>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</si>
  <si>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</si>
  <si>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</si>
  <si>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</si>
  <si>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</si>
  <si>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</si>
  <si>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</si>
  <si>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</si>
  <si>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</si>
  <si>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</si>
  <si>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</si>
  <si>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</si>
  <si>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</si>
  <si>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</si>
  <si>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</si>
  <si>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</si>
  <si>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</si>
  <si>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</si>
  <si>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</si>
  <si>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</si>
  <si>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</si>
  <si>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</si>
  <si>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</si>
  <si>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</si>
  <si>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</si>
  <si>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</si>
  <si>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</si>
  <si>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</si>
  <si>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</si>
  <si>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</si>
  <si>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</si>
  <si>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</si>
  <si>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</si>
  <si>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</si>
  <si>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</si>
  <si>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</si>
  <si>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</si>
  <si>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</si>
  <si>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</si>
  <si>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</si>
  <si>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</si>
  <si>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</si>
  <si>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</si>
  <si>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</si>
  <si>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</si>
  <si>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</si>
  <si>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</si>
  <si>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</si>
  <si>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</si>
  <si>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</si>
  <si>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</si>
  <si>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</si>
  <si>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</si>
  <si>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</si>
  <si>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</si>
  <si>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</si>
  <si>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</si>
  <si>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</si>
  <si>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</si>
  <si>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</si>
  <si>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</si>
  <si>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</si>
  <si>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</si>
  <si>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</si>
  <si>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</si>
  <si>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</si>
  <si>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</si>
  <si>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</si>
  <si>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</si>
  <si>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</si>
  <si>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</si>
  <si>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</si>
  <si>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</si>
  <si>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</si>
  <si>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</si>
  <si>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</si>
  <si>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</si>
  <si>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</si>
  <si>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</si>
  <si>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</si>
  <si>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</si>
  <si>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</si>
  <si>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</si>
  <si>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</si>
  <si>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</si>
  <si>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</si>
  <si>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</si>
  <si>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</si>
  <si>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</si>
  <si>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</si>
  <si>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</si>
  <si>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</si>
  <si>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</si>
  <si>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</si>
  <si>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</si>
  <si>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</si>
  <si>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</si>
  <si>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</si>
  <si>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</si>
  <si>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</si>
  <si>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</si>
  <si>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</si>
  <si>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</si>
  <si>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</si>
  <si>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</si>
  <si>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</si>
  <si>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</si>
  <si>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</si>
  <si>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</si>
  <si>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</si>
  <si>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</si>
  <si>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</si>
  <si>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</si>
  <si>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</si>
  <si>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</si>
  <si>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</si>
  <si>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</si>
  <si>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</si>
  <si>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</si>
  <si>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</si>
  <si>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</si>
  <si>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</si>
  <si>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</si>
  <si>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</si>
  <si>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</si>
  <si>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</si>
  <si>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</si>
  <si>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</si>
  <si>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</si>
  <si>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</si>
  <si>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</si>
  <si>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</si>
  <si>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</si>
  <si>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</si>
  <si>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</si>
  <si>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</si>
  <si>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</si>
  <si>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</si>
  <si>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</si>
  <si>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</si>
  <si>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</si>
  <si>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</si>
  <si>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</si>
  <si>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</si>
  <si>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</si>
  <si>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</si>
  <si>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</si>
  <si>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</si>
  <si>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</si>
  <si>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</si>
  <si>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</si>
  <si>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</si>
  <si>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</si>
  <si>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</si>
  <si>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</si>
  <si>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</si>
  <si>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</si>
  <si>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</si>
  <si>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</si>
  <si>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</si>
  <si>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</si>
  <si>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</si>
  <si>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</si>
  <si>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</si>
  <si>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</si>
  <si>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</si>
  <si>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</si>
  <si>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</si>
  <si>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</si>
  <si>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</si>
  <si>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</si>
  <si>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</si>
  <si>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</si>
  <si>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</si>
  <si>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</si>
  <si>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</si>
  <si>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</si>
  <si>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</si>
  <si>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</si>
  <si>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</si>
  <si>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</si>
  <si>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</si>
  <si>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</si>
  <si>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</si>
  <si>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</si>
  <si>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</si>
  <si>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</si>
  <si>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</si>
  <si>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</si>
  <si>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</si>
  <si>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</si>
  <si>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</si>
  <si>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</si>
  <si>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</si>
  <si>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</si>
  <si>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</si>
  <si>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</si>
  <si>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</si>
  <si>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</si>
  <si>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</si>
  <si>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</si>
  <si>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</si>
  <si>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</si>
  <si>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</si>
  <si>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</si>
  <si>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</si>
  <si>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</si>
  <si>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</si>
  <si>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</si>
  <si>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</si>
  <si>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</si>
  <si>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</si>
  <si>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</si>
  <si>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</si>
  <si>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</si>
  <si>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</si>
  <si>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</si>
  <si>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</si>
  <si>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</si>
  <si>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</si>
  <si>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</si>
  <si>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</si>
  <si>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</si>
  <si>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</si>
  <si>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</si>
  <si>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</si>
  <si>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</si>
  <si>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</si>
  <si>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</si>
  <si>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</si>
  <si>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</si>
  <si>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</si>
  <si>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</si>
  <si>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</si>
  <si>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</si>
  <si>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</si>
  <si>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</si>
  <si>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</si>
  <si>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</si>
  <si>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</si>
  <si>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</si>
  <si>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</si>
  <si>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</si>
  <si>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</si>
  <si>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</si>
  <si>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</si>
  <si>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</si>
  <si>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</si>
  <si>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</si>
  <si>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</si>
  <si>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</si>
  <si>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</si>
  <si>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</si>
  <si>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</si>
  <si>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</si>
  <si>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</si>
  <si>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</si>
  <si>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</si>
  <si>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</si>
  <si>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</si>
  <si>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</si>
  <si>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</si>
  <si>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</si>
  <si>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</si>
  <si>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</si>
  <si>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</si>
  <si>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</si>
  <si>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</si>
  <si>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</si>
  <si>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</si>
  <si>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</si>
  <si>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</si>
  <si>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</si>
  <si>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</si>
  <si>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</si>
  <si>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</si>
  <si>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</si>
  <si>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</si>
  <si>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</si>
  <si>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</si>
  <si>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</si>
  <si>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</si>
  <si>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</si>
  <si>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</si>
  <si>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</si>
  <si>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</si>
  <si>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</si>
  <si>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</si>
  <si>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</si>
  <si>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</si>
  <si>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</si>
  <si>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</si>
  <si>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</si>
  <si>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</si>
  <si>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</si>
  <si>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</si>
  <si>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</si>
  <si>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</si>
  <si>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</si>
  <si>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</si>
  <si>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</si>
  <si>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</si>
  <si>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</si>
  <si>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</si>
  <si>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</si>
  <si>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</si>
  <si>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</si>
  <si>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</si>
  <si>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</si>
  <si>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</si>
  <si>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</si>
  <si>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</si>
  <si>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</si>
  <si>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</si>
  <si>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</si>
  <si>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</si>
  <si>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</si>
  <si>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</si>
  <si>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</si>
  <si>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</si>
  <si>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</si>
  <si>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</si>
  <si>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</si>
  <si>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</si>
  <si>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</si>
  <si>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</si>
  <si>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</si>
  <si>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</si>
  <si>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</si>
  <si>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</si>
  <si>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</si>
  <si>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</si>
  <si>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</si>
  <si>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</si>
  <si>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</si>
  <si>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</si>
  <si>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</si>
  <si>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</si>
  <si>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</si>
  <si>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</si>
  <si>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</si>
  <si>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</si>
  <si>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</si>
  <si>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</si>
  <si>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</si>
  <si>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</si>
  <si>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</si>
  <si>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</si>
  <si>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</si>
  <si>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</si>
  <si>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</si>
  <si>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</si>
  <si>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</si>
  <si>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</si>
  <si>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</si>
  <si>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</si>
  <si>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</si>
  <si>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</si>
  <si>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</si>
  <si>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</si>
  <si>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</si>
  <si>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</si>
  <si>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</si>
  <si>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</si>
  <si>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</si>
  <si>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</si>
  <si>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</si>
  <si>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</si>
  <si>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</si>
  <si>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</si>
  <si>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</si>
  <si>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</si>
  <si>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</si>
  <si>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</si>
  <si>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</si>
  <si>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</si>
  <si>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</si>
  <si>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</si>
  <si>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</si>
  <si>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</si>
  <si>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</si>
  <si>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</si>
  <si>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</si>
  <si>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</si>
  <si>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</si>
  <si>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</si>
  <si>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</si>
  <si>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</si>
  <si>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</si>
  <si>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</si>
  <si>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</si>
  <si>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</si>
  <si>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</si>
  <si>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</si>
  <si>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</si>
  <si>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</si>
  <si>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</si>
  <si>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</si>
  <si>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</si>
  <si>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</si>
  <si>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</si>
  <si>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</si>
  <si>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</si>
  <si>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</si>
  <si>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</si>
  <si>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</si>
  <si>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</si>
  <si>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</si>
  <si>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</si>
  <si>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</si>
  <si>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</si>
  <si>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</si>
  <si>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</si>
  <si>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</si>
  <si>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</si>
  <si>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</si>
  <si>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</si>
  <si>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</si>
  <si>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</si>
  <si>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</si>
  <si>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</si>
  <si>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</si>
  <si>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</si>
  <si>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</si>
  <si>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</si>
  <si>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</si>
  <si>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</si>
  <si>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</si>
  <si>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</si>
  <si>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</si>
  <si>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</si>
  <si>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</si>
  <si>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</si>
  <si>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</si>
  <si>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</si>
  <si>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</si>
  <si>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</si>
  <si>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</si>
  <si>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</si>
  <si>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</si>
  <si>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</si>
  <si>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</si>
  <si>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</si>
  <si>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</si>
  <si>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</si>
  <si>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</si>
  <si>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</si>
  <si>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</si>
  <si>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</si>
  <si>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</si>
  <si>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</si>
  <si>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</si>
  <si>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</si>
  <si>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</si>
  <si>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</si>
  <si>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</si>
  <si>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</si>
  <si>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</si>
  <si>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</si>
  <si>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</si>
  <si>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</si>
  <si>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</si>
  <si>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</si>
  <si>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</si>
  <si>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</si>
  <si>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</si>
  <si>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</si>
  <si>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</si>
  <si>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</si>
  <si>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</si>
  <si>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</si>
  <si>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</si>
  <si>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</si>
  <si>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</si>
  <si>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</si>
  <si>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</si>
  <si>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</si>
  <si>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</si>
  <si>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</si>
  <si>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</si>
  <si>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</si>
  <si>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</si>
  <si>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</si>
  <si>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</si>
  <si>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</si>
  <si>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</si>
  <si>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</si>
  <si>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</si>
  <si>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</si>
  <si>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</si>
  <si>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</si>
  <si>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</si>
  <si>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</si>
  <si>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</si>
  <si>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</si>
  <si>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</si>
  <si>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</si>
  <si>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</si>
  <si>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</si>
  <si>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</si>
  <si>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</si>
  <si>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</si>
  <si>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</si>
  <si>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</si>
  <si>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</si>
  <si>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</si>
  <si>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</si>
  <si>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</si>
  <si>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</si>
  <si>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</si>
  <si>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</si>
  <si>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</si>
  <si>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</si>
  <si>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</si>
  <si>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</si>
  <si>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</si>
  <si>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</si>
  <si>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</si>
  <si>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</si>
  <si>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</si>
  <si>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</si>
  <si>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</si>
  <si>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</si>
  <si>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</si>
  <si>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</si>
  <si>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</si>
  <si>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</si>
  <si>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</si>
  <si>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</si>
  <si>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</si>
  <si>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</si>
  <si>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</si>
  <si>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</si>
  <si>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</si>
  <si>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</si>
  <si>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</si>
  <si>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</si>
  <si>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</si>
  <si>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</si>
  <si>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</si>
  <si>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</si>
  <si>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</si>
  <si>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</si>
  <si>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</si>
  <si>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</si>
  <si>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</si>
  <si>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</si>
  <si>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</si>
  <si>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</si>
  <si>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</si>
  <si>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</si>
  <si>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</si>
  <si>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</si>
  <si>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</si>
  <si>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</si>
  <si>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</si>
  <si>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</si>
  <si>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</si>
  <si>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</si>
  <si>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</si>
  <si>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</si>
  <si>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</si>
  <si>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</si>
  <si>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</si>
  <si>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</si>
  <si>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</si>
  <si>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</si>
  <si>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</si>
  <si>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</si>
  <si>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</si>
  <si>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</si>
  <si>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</si>
  <si>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</si>
  <si>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</si>
  <si>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</si>
  <si>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</si>
  <si>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</si>
  <si>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</si>
  <si>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</si>
  <si>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</si>
  <si>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</si>
  <si>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</si>
  <si>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</si>
  <si>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</si>
  <si>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</si>
  <si>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</si>
  <si>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</si>
  <si>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</si>
  <si>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</si>
  <si>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</si>
  <si>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</si>
  <si>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</si>
  <si>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</si>
  <si>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</si>
  <si>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</si>
  <si>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</si>
  <si>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</si>
  <si>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</si>
  <si>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</si>
  <si>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</si>
  <si>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</si>
  <si>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</si>
  <si>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</si>
  <si>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</si>
  <si>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</si>
  <si>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</si>
  <si>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</si>
  <si>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</si>
  <si>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</si>
  <si>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</si>
  <si>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</si>
  <si>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</si>
  <si>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</si>
  <si>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</si>
  <si>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</si>
  <si>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</si>
  <si>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</si>
  <si>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</si>
  <si>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</si>
  <si>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</si>
  <si>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</si>
  <si>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</si>
  <si>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</si>
  <si>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</si>
  <si>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</si>
  <si>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</si>
  <si>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</si>
  <si>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</si>
  <si>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</si>
  <si>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</si>
  <si>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</si>
  <si>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</si>
  <si>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</si>
  <si>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</si>
  <si>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</si>
  <si>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</si>
  <si>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</si>
  <si>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</si>
  <si>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</si>
  <si>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</si>
  <si>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</si>
  <si>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</si>
  <si>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</si>
  <si>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</si>
  <si>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</si>
  <si>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</si>
  <si>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</si>
  <si>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</si>
  <si>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</si>
  <si>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</si>
  <si>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</si>
  <si>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</si>
  <si>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</si>
  <si>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</si>
  <si>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</si>
  <si>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</si>
  <si>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</si>
  <si>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</si>
  <si>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</si>
  <si>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</si>
  <si>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</si>
  <si>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</si>
  <si>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</si>
  <si>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</si>
  <si>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</si>
  <si>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</si>
  <si>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</si>
  <si>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</si>
  <si>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</si>
  <si>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</si>
  <si>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</si>
  <si>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</si>
  <si>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</si>
  <si>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</si>
  <si>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</si>
  <si>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</si>
  <si>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</si>
  <si>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</si>
  <si>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</si>
  <si>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</si>
  <si>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</si>
  <si>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</si>
  <si>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</si>
  <si>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</si>
  <si>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</si>
  <si>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</si>
  <si>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</si>
  <si>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</si>
  <si>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</si>
  <si>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</si>
  <si>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</si>
  <si>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</si>
  <si>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</si>
  <si>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</si>
  <si>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</si>
  <si>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</si>
  <si>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</si>
  <si>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</si>
  <si>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</si>
  <si>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</si>
  <si>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</si>
  <si>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</si>
  <si>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</si>
  <si>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</si>
  <si>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</si>
  <si>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</si>
  <si>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</si>
  <si>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</si>
  <si>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</si>
  <si>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</si>
  <si>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</si>
  <si>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</si>
  <si>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</si>
  <si>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</si>
  <si>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</si>
  <si>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</si>
  <si>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</si>
  <si>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</si>
  <si>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</si>
  <si>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</si>
  <si>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</si>
  <si>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</si>
  <si>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</si>
  <si>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</si>
  <si>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</si>
  <si>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</si>
  <si>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</si>
  <si>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</si>
  <si>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</si>
  <si>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</si>
  <si>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</si>
  <si>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</si>
  <si>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</si>
  <si>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</si>
  <si>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</si>
  <si>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</si>
  <si>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</si>
  <si>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</si>
  <si>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</si>
  <si>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</si>
  <si>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</si>
  <si>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</si>
  <si>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</si>
  <si>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</si>
  <si>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</si>
  <si>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</si>
  <si>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</si>
  <si>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</si>
  <si>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</si>
  <si>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</si>
  <si>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</si>
  <si>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</si>
  <si>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</si>
  <si>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</si>
  <si>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</si>
  <si>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</si>
  <si>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</si>
  <si>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</si>
  <si>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</si>
  <si>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</si>
  <si>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</si>
  <si>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</si>
  <si>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</si>
  <si>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</si>
  <si>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</si>
  <si>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</si>
  <si>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</si>
  <si>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</si>
  <si>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</si>
  <si>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</si>
  <si>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</si>
  <si>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</si>
  <si>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</si>
  <si>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</si>
  <si>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</si>
  <si>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</si>
  <si>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</si>
  <si>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</si>
  <si>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</si>
  <si>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</si>
  <si>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</si>
  <si>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</si>
  <si>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</si>
  <si>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</si>
  <si>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</si>
  <si>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</si>
  <si>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</si>
  <si>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</si>
  <si>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</si>
  <si>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</si>
  <si>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</si>
  <si>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</si>
  <si>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</si>
  <si>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</si>
  <si>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</si>
  <si>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</si>
  <si>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</si>
  <si>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</si>
  <si>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</si>
  <si>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</si>
  <si>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</si>
  <si>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</si>
  <si>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</si>
  <si>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</si>
  <si>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</si>
  <si>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</si>
  <si>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</si>
  <si>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</si>
  <si>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</si>
  <si>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</si>
  <si>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</si>
  <si>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</si>
  <si>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</si>
  <si>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</si>
  <si>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</si>
  <si>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</si>
  <si>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</si>
  <si>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</si>
  <si>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</si>
  <si>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</si>
  <si>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</si>
  <si>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</si>
  <si>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</si>
  <si>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</si>
  <si>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</si>
  <si>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</si>
  <si>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</si>
  <si>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</si>
  <si>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</si>
  <si>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</si>
  <si>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</si>
  <si>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</si>
  <si>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</si>
  <si>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</si>
  <si>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</si>
  <si>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</si>
  <si>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</si>
  <si>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</si>
  <si>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</si>
  <si>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</si>
  <si>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</si>
  <si>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</si>
  <si>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</si>
  <si>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</si>
  <si>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</si>
  <si>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</si>
  <si>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</si>
  <si>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</si>
  <si>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</si>
  <si>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</si>
  <si>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</si>
  <si>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</si>
  <si>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</si>
  <si>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</si>
  <si>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</si>
  <si>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</si>
  <si>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</si>
  <si>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</si>
  <si>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</si>
  <si>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</si>
  <si>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</si>
  <si>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</si>
  <si>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</si>
  <si>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</si>
  <si>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</si>
  <si>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</si>
  <si>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</si>
  <si>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</si>
  <si>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</si>
  <si>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</si>
  <si>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</si>
  <si>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</si>
  <si>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</si>
  <si>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</si>
  <si>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</si>
  <si>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</si>
  <si>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</si>
  <si>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</si>
  <si>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</si>
  <si>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</si>
  <si>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</si>
  <si>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</si>
  <si>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</si>
  <si>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</si>
  <si>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</si>
  <si>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</si>
  <si>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</si>
  <si>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</si>
  <si>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</si>
  <si>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</si>
  <si>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</si>
  <si>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</si>
  <si>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</si>
  <si>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</si>
  <si>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</si>
  <si>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</si>
  <si>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</si>
  <si>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</si>
  <si>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</si>
  <si>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</si>
  <si>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</si>
  <si>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</si>
  <si>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</si>
  <si>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</si>
  <si>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</si>
  <si>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</si>
  <si>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</si>
  <si>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</si>
  <si>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</si>
  <si>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</si>
  <si>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</si>
  <si>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</si>
  <si>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</si>
  <si>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</si>
  <si>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</si>
  <si>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</si>
  <si>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</si>
  <si>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</si>
  <si>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</si>
  <si>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</si>
  <si>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</si>
  <si>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</si>
  <si>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</si>
  <si>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</si>
  <si>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</si>
  <si>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</si>
  <si>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</si>
  <si>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</si>
  <si>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</si>
  <si>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</si>
  <si>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</si>
  <si>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</si>
  <si>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</si>
  <si>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</si>
  <si>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</si>
  <si>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</si>
  <si>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</si>
  <si>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</si>
  <si>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</si>
  <si>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</si>
  <si>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</si>
  <si>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</si>
  <si>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</si>
  <si>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</si>
  <si>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</si>
  <si>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</si>
  <si>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</si>
  <si>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</si>
  <si>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</si>
  <si>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</si>
  <si>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</si>
  <si>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</si>
  <si>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</si>
  <si>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</si>
  <si>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</si>
  <si>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</si>
  <si>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</si>
  <si>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</si>
  <si>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</si>
  <si>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</si>
  <si>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</si>
  <si>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</si>
  <si>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</si>
  <si>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</si>
  <si>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</si>
  <si>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</si>
  <si>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</si>
  <si>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</si>
  <si>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</si>
  <si>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</si>
  <si>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</si>
  <si>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</si>
  <si>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</si>
  <si>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</si>
  <si>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</si>
  <si>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</si>
  <si>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</si>
  <si>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</si>
  <si>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</si>
  <si>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</si>
  <si>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</si>
  <si>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</si>
  <si>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</si>
  <si>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</si>
  <si>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</si>
  <si>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</si>
  <si>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</si>
  <si>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</si>
  <si>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</si>
  <si>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</si>
  <si>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</si>
  <si>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</si>
  <si>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</si>
  <si>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</si>
  <si>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</si>
  <si>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</si>
  <si>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</si>
  <si>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</si>
  <si>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</si>
  <si>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</si>
  <si>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</si>
  <si>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</si>
  <si>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</si>
  <si>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</si>
  <si>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</si>
  <si>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</si>
  <si>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</si>
  <si>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</si>
  <si>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</si>
  <si>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</si>
  <si>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</si>
  <si>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</si>
  <si>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</si>
  <si>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</si>
  <si>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</si>
  <si>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</si>
  <si>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</si>
  <si>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</si>
  <si>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</si>
  <si>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</si>
  <si>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</si>
  <si>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</si>
  <si>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</si>
  <si>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</si>
  <si>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</si>
  <si>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</si>
  <si>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</si>
  <si>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</si>
  <si>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</si>
  <si>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</si>
  <si>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</si>
  <si>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</si>
  <si>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</si>
  <si>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</si>
  <si>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</si>
  <si>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</si>
  <si>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</si>
  <si>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</si>
  <si>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</si>
  <si>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</si>
  <si>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</si>
  <si>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</si>
  <si>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</si>
  <si>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</si>
  <si>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</si>
  <si>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</si>
  <si>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</si>
  <si>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</si>
  <si>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</si>
  <si>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</si>
  <si>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</si>
  <si>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</si>
  <si>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</si>
  <si>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</si>
  <si>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</si>
  <si>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</si>
  <si>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</si>
  <si>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</si>
  <si>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</si>
  <si>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</si>
  <si>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</si>
  <si>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</si>
  <si>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</si>
  <si>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</si>
  <si>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</si>
  <si>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</si>
  <si>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</si>
  <si>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</si>
  <si>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</si>
  <si>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</si>
  <si>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</si>
  <si>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</si>
  <si>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</si>
  <si>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</si>
  <si>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</si>
  <si>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</si>
  <si>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</si>
  <si>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</si>
  <si>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</si>
  <si>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</si>
  <si>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</si>
  <si>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</si>
  <si>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</si>
  <si>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</si>
  <si>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</si>
  <si>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</si>
  <si>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</si>
  <si>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</si>
  <si>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</si>
  <si>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</si>
  <si>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</si>
  <si>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</si>
  <si>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</si>
  <si>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</si>
  <si>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</si>
  <si>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</si>
  <si>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</si>
  <si>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</si>
  <si>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</si>
  <si>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</si>
  <si>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</si>
  <si>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</si>
  <si>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</si>
  <si>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</si>
  <si>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</si>
  <si>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</si>
  <si>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</si>
  <si>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</si>
  <si>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</si>
  <si>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</si>
  <si>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</si>
  <si>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</si>
  <si>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</si>
  <si>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</si>
  <si>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</si>
  <si>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</si>
  <si>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</si>
  <si>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</si>
  <si>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</si>
  <si>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</si>
  <si>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</si>
  <si>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</si>
  <si>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</si>
  <si>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</si>
  <si>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</si>
  <si>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</si>
  <si>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</si>
  <si>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</si>
  <si>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</si>
  <si>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</si>
  <si>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</si>
  <si>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</si>
  <si>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</si>
  <si>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</si>
  <si>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</si>
  <si>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</si>
  <si>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</si>
  <si>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</si>
  <si>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</si>
  <si>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</si>
  <si>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</si>
  <si>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</si>
  <si>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</si>
  <si>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</si>
  <si>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</si>
  <si>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</si>
  <si>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</si>
  <si>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</si>
  <si>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</si>
  <si>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</si>
  <si>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</si>
  <si>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</si>
  <si>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</si>
  <si>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</si>
  <si>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</si>
  <si>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</si>
  <si>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</si>
  <si>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</si>
  <si>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</si>
  <si>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</si>
  <si>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</si>
  <si>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</si>
  <si>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</si>
  <si>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</si>
  <si>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</si>
  <si>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</si>
  <si>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</si>
  <si>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</si>
  <si>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</si>
  <si>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</si>
  <si>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</si>
  <si>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</si>
  <si>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</si>
  <si>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</si>
  <si>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</si>
  <si>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</si>
  <si>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</si>
  <si>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</si>
  <si>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</si>
  <si>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</si>
  <si>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</si>
  <si>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</si>
  <si>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</si>
  <si>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</si>
  <si>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</si>
  <si>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</si>
  <si>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</si>
  <si>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</si>
  <si>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</si>
  <si>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</si>
  <si>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</si>
  <si>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</si>
  <si>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</si>
  <si>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</si>
  <si>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</si>
  <si>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</si>
  <si>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</si>
  <si>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</si>
  <si>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</si>
  <si>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</si>
  <si>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</si>
  <si>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</si>
  <si>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</si>
  <si>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</si>
  <si>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</si>
  <si>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</si>
  <si>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</si>
  <si>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</si>
  <si>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</si>
  <si>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</si>
  <si>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</si>
  <si>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</si>
  <si>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</si>
  <si>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</si>
  <si>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</si>
  <si>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</si>
  <si>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</si>
  <si>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</si>
  <si>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</si>
  <si>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</si>
  <si>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</si>
  <si>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</si>
  <si>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</si>
  <si>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</si>
  <si>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</si>
  <si>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</si>
  <si>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</si>
  <si>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</si>
  <si>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</si>
  <si>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</si>
  <si>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</si>
  <si>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</si>
  <si>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</si>
  <si>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</si>
  <si>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</si>
  <si>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</si>
  <si>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</si>
  <si>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</si>
  <si>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</si>
  <si>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</si>
  <si>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</si>
  <si>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</si>
  <si>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</si>
  <si>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</si>
  <si>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</si>
  <si>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</si>
  <si>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</si>
  <si>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</si>
  <si>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</si>
  <si>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</si>
  <si>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</si>
  <si>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</si>
  <si>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</si>
  <si>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</si>
  <si>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</si>
  <si>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</si>
  <si>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</si>
  <si>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</si>
  <si>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</si>
  <si>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</si>
  <si>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</si>
  <si>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</si>
  <si>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</si>
  <si>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</si>
  <si>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</si>
  <si>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</si>
  <si>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</si>
  <si>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</si>
  <si>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</si>
  <si>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</si>
  <si>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</si>
  <si>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</si>
  <si>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</si>
  <si>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</si>
  <si>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</si>
  <si>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</si>
  <si>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</si>
  <si>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</si>
  <si>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</si>
  <si>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</si>
  <si>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</si>
  <si>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</si>
  <si>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</si>
  <si>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</si>
  <si>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</si>
  <si>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</si>
  <si>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</si>
  <si>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</si>
  <si>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</si>
  <si>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</si>
  <si>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</si>
  <si>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</si>
  <si>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</si>
  <si>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</si>
  <si>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</si>
  <si>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</si>
  <si>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</si>
  <si>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</si>
  <si>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</si>
  <si>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</si>
  <si>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</si>
  <si>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</si>
  <si>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</si>
  <si>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</si>
  <si>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</si>
  <si>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</si>
  <si>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</si>
  <si>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</si>
  <si>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</si>
  <si>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</si>
  <si>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</si>
  <si>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</si>
  <si>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</si>
  <si>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</si>
  <si>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</si>
  <si>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</si>
  <si>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</si>
  <si>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</si>
  <si>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</si>
  <si>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</si>
  <si>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</si>
  <si>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</si>
  <si>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</si>
  <si>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</si>
  <si>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</si>
  <si>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</si>
  <si>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</si>
  <si>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</si>
  <si>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</si>
  <si>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</si>
  <si>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</si>
  <si>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</si>
  <si>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</si>
  <si>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</si>
  <si>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</si>
  <si>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</si>
  <si>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</si>
  <si>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</si>
  <si>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</si>
  <si>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</si>
  <si>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</si>
  <si>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</si>
  <si>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</si>
  <si>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</si>
  <si>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</si>
  <si>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</si>
  <si>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</si>
  <si>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</si>
  <si>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</si>
  <si>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</si>
  <si>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</si>
  <si>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</si>
  <si>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</si>
  <si>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</si>
  <si>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</si>
  <si>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</si>
  <si>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</si>
  <si>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</si>
  <si>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</si>
  <si>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</si>
  <si>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</si>
  <si>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</si>
  <si>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</si>
  <si>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</si>
  <si>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</si>
  <si>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</si>
  <si>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</si>
  <si>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</si>
  <si>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</si>
  <si>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</si>
  <si>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</si>
  <si>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</si>
  <si>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</si>
  <si>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</si>
  <si>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</si>
  <si>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</si>
  <si>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</si>
  <si>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</si>
  <si>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</si>
  <si>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</si>
  <si>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</si>
  <si>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</si>
  <si>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</si>
  <si>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</si>
  <si>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</si>
  <si>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</si>
  <si>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</si>
  <si>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</si>
  <si>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</si>
  <si>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</si>
  <si>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</si>
  <si>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</si>
  <si>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</si>
  <si>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</si>
  <si>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</si>
  <si>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</si>
  <si>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</si>
  <si>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</si>
  <si>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</si>
  <si>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</si>
  <si>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</si>
  <si>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</si>
  <si>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</si>
  <si>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</si>
  <si>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</si>
  <si>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</si>
  <si>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</si>
  <si>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</si>
  <si>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</si>
  <si>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</si>
  <si>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</si>
  <si>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</si>
  <si>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</si>
  <si>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</si>
  <si>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</si>
  <si>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</si>
  <si>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</si>
  <si>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</si>
  <si>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</si>
  <si>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</si>
  <si>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</si>
  <si>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</si>
  <si>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</si>
  <si>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</si>
  <si>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</si>
  <si>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</si>
  <si>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</si>
  <si>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</si>
  <si>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</si>
  <si>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</si>
  <si>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</si>
  <si>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</si>
  <si>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</si>
  <si>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</si>
  <si>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</si>
  <si>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</si>
  <si>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</si>
  <si>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</si>
  <si>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</si>
  <si>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</si>
  <si>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</si>
  <si>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</si>
  <si>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</si>
  <si>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</si>
  <si>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</si>
  <si>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</si>
  <si>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</si>
  <si>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</si>
  <si>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</si>
  <si>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</si>
  <si>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</si>
  <si>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</si>
  <si>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</si>
  <si>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</si>
  <si>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</si>
  <si>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</si>
  <si>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</si>
  <si>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</si>
  <si>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</si>
  <si>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</si>
  <si>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</si>
  <si>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</si>
  <si>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</si>
  <si>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</si>
  <si>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</si>
  <si>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</si>
  <si>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</si>
  <si>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</si>
  <si>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</si>
  <si>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</si>
  <si>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</si>
  <si>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</si>
  <si>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</si>
  <si>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</si>
  <si>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</si>
  <si>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</si>
  <si>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</si>
  <si>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</si>
  <si>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</si>
  <si>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</si>
  <si>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</si>
  <si>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</si>
  <si>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</si>
  <si>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</si>
  <si>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</si>
  <si>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</si>
  <si>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</si>
  <si>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</si>
  <si>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</si>
  <si>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</si>
  <si>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</si>
  <si>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</si>
  <si>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</si>
  <si>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</si>
  <si>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</si>
  <si>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</si>
  <si>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</si>
  <si>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</si>
  <si>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</si>
  <si>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</si>
  <si>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</si>
  <si>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</si>
  <si>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</si>
  <si>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</si>
  <si>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</si>
  <si>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</si>
  <si>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</si>
  <si>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</si>
  <si>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</si>
  <si>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</si>
  <si>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</si>
  <si>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</si>
  <si>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</si>
  <si>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</si>
  <si>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</si>
  <si>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</si>
  <si>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</si>
  <si>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</si>
  <si>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</si>
  <si>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</si>
  <si>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</si>
  <si>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</si>
  <si>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</si>
  <si>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</si>
  <si>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</si>
  <si>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</si>
  <si>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</si>
  <si>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</si>
  <si>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</si>
  <si>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</si>
  <si>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</si>
  <si>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</si>
  <si>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</si>
  <si>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</si>
  <si>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</si>
  <si>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</si>
  <si>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</si>
  <si>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</si>
  <si>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</si>
  <si>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</si>
  <si>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</si>
  <si>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</si>
  <si>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</si>
  <si>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</si>
  <si>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</si>
  <si>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</si>
  <si>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</si>
  <si>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</si>
  <si>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</si>
  <si>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</si>
  <si>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</si>
  <si>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</si>
  <si>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</si>
  <si>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</si>
  <si>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</si>
  <si>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</si>
  <si>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</si>
  <si>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</si>
  <si>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</si>
  <si>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</si>
  <si>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</si>
  <si>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</si>
  <si>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</si>
  <si>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</si>
  <si>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</si>
  <si>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</si>
  <si>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</si>
  <si>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</si>
  <si>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</si>
  <si>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</si>
  <si>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</si>
  <si>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</si>
  <si>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</si>
  <si>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</si>
  <si>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</si>
  <si>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</si>
  <si>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</si>
  <si>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</si>
  <si>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</si>
  <si>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</si>
  <si>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</si>
  <si>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</si>
  <si>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</si>
  <si>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</si>
  <si>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</si>
  <si>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</si>
  <si>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</si>
  <si>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</si>
  <si>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</si>
  <si>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</si>
  <si>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</si>
  <si>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</si>
  <si>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</si>
  <si>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</si>
  <si>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</si>
  <si>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</si>
  <si>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</si>
  <si>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</si>
  <si>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</si>
  <si>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</si>
  <si>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</si>
  <si>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</si>
  <si>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</si>
  <si>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</si>
  <si>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</si>
  <si>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</si>
  <si>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</si>
  <si>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</si>
  <si>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</si>
  <si>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</si>
  <si>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</si>
  <si>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</si>
  <si>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</si>
  <si>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</si>
  <si>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</si>
  <si>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</si>
  <si>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</si>
  <si>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</si>
  <si>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</si>
  <si>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</si>
  <si>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</si>
  <si>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</si>
  <si>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</si>
  <si>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</si>
  <si>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</si>
  <si>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</si>
  <si>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</si>
  <si>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</si>
  <si>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</si>
  <si>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</si>
  <si>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</si>
  <si>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</si>
  <si>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</si>
  <si>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</si>
  <si>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</si>
  <si>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</si>
  <si>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</si>
  <si>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</si>
  <si>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</si>
  <si>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</si>
  <si>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</si>
  <si>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</si>
  <si>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</si>
  <si>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</si>
  <si>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</si>
  <si>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</si>
  <si>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</si>
  <si>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</si>
  <si>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</si>
  <si>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</si>
  <si>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</si>
  <si>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</si>
  <si>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</si>
  <si>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</si>
  <si>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</si>
  <si>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</si>
  <si>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</si>
  <si>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</si>
  <si>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</si>
  <si>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</si>
  <si>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</si>
  <si>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</si>
  <si>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</si>
  <si>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</si>
  <si>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</si>
  <si>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</si>
  <si>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</si>
  <si>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</si>
  <si>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</si>
  <si>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</si>
  <si>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</si>
  <si>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</si>
  <si>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</si>
  <si>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</si>
  <si>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</si>
  <si>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</si>
  <si>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</si>
  <si>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</si>
  <si>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</si>
  <si>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</si>
  <si>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</si>
  <si>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</si>
  <si>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</si>
  <si>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</si>
  <si>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</si>
  <si>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</si>
  <si>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</si>
  <si>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</si>
  <si>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</si>
  <si>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</si>
  <si>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</si>
  <si>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</si>
  <si>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</si>
  <si>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</si>
  <si>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</si>
  <si>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</si>
  <si>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</si>
  <si>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</si>
  <si>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</si>
  <si>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</si>
  <si>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</si>
  <si>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</si>
  <si>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</si>
  <si>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</si>
  <si>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</si>
  <si>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</si>
  <si>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</si>
  <si>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</si>
  <si>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</si>
  <si>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</si>
  <si>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</si>
  <si>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</si>
  <si>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</si>
  <si>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</si>
  <si>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</si>
  <si>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</si>
  <si>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</si>
  <si>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</si>
  <si>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</si>
  <si>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</si>
  <si>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</si>
  <si>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</si>
  <si>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</si>
  <si>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</si>
  <si>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</si>
  <si>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</si>
  <si>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</si>
  <si>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</si>
  <si>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</si>
  <si>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</si>
  <si>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</si>
  <si>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</si>
  <si>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</si>
  <si>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</si>
  <si>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</si>
  <si>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</si>
  <si>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</si>
  <si>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</si>
  <si>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</si>
  <si>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</si>
  <si>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</si>
  <si>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</si>
  <si>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</si>
  <si>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</si>
  <si>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</si>
  <si>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</si>
  <si>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</si>
  <si>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</si>
  <si>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</si>
  <si>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</si>
  <si>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</si>
  <si>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</si>
  <si>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</si>
  <si>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</si>
  <si>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</si>
  <si>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</si>
  <si>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</si>
  <si>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</si>
  <si>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</si>
  <si>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</si>
  <si>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</si>
  <si>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</si>
  <si>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</si>
  <si>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</si>
  <si>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</si>
  <si>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</si>
  <si>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</si>
  <si>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</si>
  <si>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</si>
  <si>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</si>
  <si>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</si>
  <si>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</si>
  <si>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</si>
  <si>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</si>
  <si>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</si>
  <si>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</si>
  <si>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</si>
  <si>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</si>
  <si>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</si>
  <si>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</si>
  <si>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</si>
  <si>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</si>
  <si>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</si>
  <si>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</si>
  <si>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</si>
  <si>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</si>
  <si>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</si>
  <si>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</si>
  <si>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</si>
  <si>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</si>
  <si>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</si>
  <si>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</si>
  <si>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</si>
  <si>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</si>
  <si>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</si>
  <si>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</si>
  <si>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</si>
  <si>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</si>
  <si>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</si>
  <si>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</si>
  <si>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</si>
  <si>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</si>
  <si>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</si>
  <si>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</si>
  <si>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</si>
  <si>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</si>
  <si>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</si>
  <si>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</si>
  <si>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</si>
  <si>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</si>
  <si>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</si>
  <si>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</si>
  <si>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</si>
  <si>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</si>
  <si>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</si>
  <si>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</si>
  <si>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</si>
  <si>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</si>
  <si>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</si>
  <si>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</si>
  <si>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</si>
  <si>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</si>
  <si>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</si>
  <si>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</si>
  <si>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</si>
  <si>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</si>
  <si>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</si>
  <si>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</si>
  <si>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</si>
  <si>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</si>
  <si>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</si>
  <si>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</si>
  <si>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</si>
  <si>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</si>
  <si>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</si>
  <si>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</si>
  <si>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</si>
  <si>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</si>
  <si>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</si>
  <si>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</si>
  <si>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</si>
  <si>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</si>
  <si>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</si>
  <si>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</si>
  <si>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</si>
  <si>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</si>
  <si>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</si>
  <si>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</si>
  <si>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</si>
  <si>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</si>
  <si>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</si>
  <si>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</si>
  <si>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</si>
  <si>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</si>
  <si>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</si>
  <si>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</si>
  <si>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</si>
  <si>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</si>
  <si>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</si>
  <si>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</si>
  <si>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</si>
  <si>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</si>
  <si>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</si>
  <si>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</si>
  <si>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</si>
  <si>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</si>
  <si>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</si>
  <si>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</si>
  <si>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</si>
  <si>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</si>
  <si>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</si>
  <si>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</si>
  <si>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</si>
  <si>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</si>
  <si>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</si>
  <si>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</si>
  <si>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</si>
  <si>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</si>
  <si>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</si>
  <si>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</si>
  <si>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</si>
  <si>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</si>
  <si>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</si>
  <si>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</si>
  <si>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</si>
  <si>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</si>
  <si>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</si>
  <si>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</si>
  <si>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</si>
  <si>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</si>
  <si>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</si>
  <si>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</si>
  <si>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</si>
  <si>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</si>
  <si>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</si>
  <si>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</si>
  <si>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</si>
  <si>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</si>
  <si>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</si>
  <si>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</si>
  <si>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</si>
  <si>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</si>
  <si>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</si>
  <si>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</si>
  <si>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</si>
  <si>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</si>
  <si>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</si>
  <si>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</si>
  <si>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</si>
  <si>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</si>
  <si>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</si>
  <si>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</si>
  <si>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</si>
  <si>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</si>
  <si>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</si>
  <si>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</si>
  <si>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</si>
  <si>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</si>
  <si>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</si>
  <si>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</si>
  <si>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</si>
  <si>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</si>
  <si>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</si>
  <si>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</si>
  <si>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</si>
  <si>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</si>
  <si>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</si>
  <si>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</si>
  <si>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</si>
  <si>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</si>
  <si>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</si>
  <si>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</si>
  <si>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</si>
  <si>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</si>
  <si>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</si>
  <si>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</si>
  <si>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</si>
  <si>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</si>
  <si>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</si>
  <si>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</si>
  <si>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</si>
  <si>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</si>
  <si>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</si>
  <si>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</si>
  <si>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</si>
  <si>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</si>
  <si>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</si>
  <si>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</si>
  <si>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</si>
  <si>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</si>
  <si>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</si>
  <si>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</si>
  <si>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</si>
  <si>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</si>
  <si>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</si>
  <si>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</si>
  <si>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</si>
  <si>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</si>
  <si>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</si>
  <si>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</si>
  <si>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</si>
  <si>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</si>
  <si>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</si>
  <si>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</si>
  <si>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</si>
  <si>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</si>
  <si>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</si>
  <si>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</si>
  <si>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</si>
  <si>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</si>
  <si>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</si>
  <si>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</si>
  <si>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</si>
  <si>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</si>
  <si>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</si>
  <si>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</si>
  <si>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</si>
  <si>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</si>
  <si>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</si>
  <si>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</si>
  <si>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</si>
  <si>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</si>
  <si>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</si>
  <si>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</si>
  <si>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</si>
  <si>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</si>
  <si>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</si>
  <si>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</si>
  <si>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</si>
  <si>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</si>
  <si>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</si>
  <si>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</si>
  <si>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</si>
  <si>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</si>
  <si>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</si>
  <si>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</si>
  <si>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</si>
  <si>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</si>
  <si>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</si>
  <si>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</si>
  <si>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</si>
  <si>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</si>
  <si>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</si>
  <si>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</si>
  <si>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</si>
  <si>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</si>
  <si>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</si>
  <si>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</si>
  <si>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</si>
  <si>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</si>
  <si>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</si>
  <si>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</si>
  <si>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</si>
  <si>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</si>
  <si>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</si>
  <si>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</si>
  <si>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</si>
  <si>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</si>
  <si>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</si>
  <si>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</si>
  <si>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</si>
  <si>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</si>
  <si>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</si>
  <si>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</si>
  <si>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</si>
  <si>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</si>
  <si>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</si>
  <si>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</si>
  <si>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</si>
  <si>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</si>
  <si>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</si>
  <si>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</si>
  <si>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</si>
  <si>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</si>
  <si>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</si>
  <si>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</si>
  <si>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</si>
  <si>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</si>
  <si>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</si>
  <si>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</si>
  <si>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</si>
  <si>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</si>
  <si>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</si>
  <si>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</si>
  <si>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</si>
  <si>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</si>
  <si>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</si>
  <si>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</si>
  <si>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</si>
  <si>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</si>
  <si>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</si>
  <si>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</si>
  <si>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</si>
  <si>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</si>
  <si>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</si>
  <si>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</si>
  <si>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</si>
  <si>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</si>
  <si>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</si>
  <si>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</si>
  <si>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</si>
  <si>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</si>
  <si>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</si>
  <si>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</si>
  <si>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</si>
  <si>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</si>
  <si>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</si>
  <si>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</si>
  <si>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</si>
  <si>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</si>
  <si>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</si>
  <si>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</si>
  <si>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</si>
  <si>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</si>
  <si>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</si>
  <si>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</si>
  <si>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</si>
  <si>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</si>
  <si>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</si>
  <si>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</si>
  <si>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</si>
  <si>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</si>
  <si>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</si>
  <si>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</si>
  <si>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</si>
  <si>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</si>
  <si>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</si>
  <si>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</si>
  <si>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</si>
  <si>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</si>
  <si>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</si>
  <si>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</si>
  <si>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</si>
  <si>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</si>
  <si>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</si>
  <si>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</si>
  <si>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</si>
  <si>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</si>
  <si>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</si>
  <si>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</si>
  <si>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</si>
  <si>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</si>
  <si>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</si>
  <si>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</si>
  <si>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</si>
  <si>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</si>
  <si>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</si>
  <si>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</si>
  <si>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</si>
  <si>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</si>
  <si>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</si>
  <si>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</si>
  <si>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</si>
  <si>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</si>
  <si>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</si>
  <si>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</si>
  <si>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</si>
  <si>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</si>
  <si>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</si>
  <si>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</si>
  <si>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</si>
  <si>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</si>
  <si>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</si>
  <si>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</si>
  <si>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</si>
  <si>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</si>
  <si>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</si>
  <si>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</si>
  <si>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</si>
  <si>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</si>
  <si>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</si>
  <si>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</si>
  <si>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</si>
  <si>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</si>
  <si>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</si>
  <si>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</si>
  <si>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</si>
  <si>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</si>
  <si>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</si>
  <si>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</si>
  <si>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</si>
  <si>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</si>
  <si>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</si>
  <si>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</si>
  <si>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</si>
  <si>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</si>
  <si>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</si>
  <si>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</si>
  <si>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</si>
  <si>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</si>
  <si>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</si>
  <si>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</si>
  <si>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</si>
  <si>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</si>
  <si>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</si>
  <si>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</si>
  <si>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</si>
  <si>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</si>
  <si>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</si>
  <si>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</si>
  <si>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</si>
  <si>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</si>
  <si>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</si>
  <si>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</si>
  <si>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</si>
  <si>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</si>
  <si>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</si>
  <si>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</si>
  <si>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</si>
  <si>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</si>
  <si>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</si>
  <si>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</si>
  <si>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</si>
  <si>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</si>
  <si>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</si>
  <si>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</si>
  <si>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</si>
  <si>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</si>
  <si>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</si>
  <si>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</si>
  <si>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</si>
  <si>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</si>
  <si>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</si>
  <si>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</si>
  <si>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</si>
  <si>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</si>
  <si>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</si>
  <si>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</si>
  <si>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</si>
  <si>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</si>
  <si>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</si>
  <si>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</si>
  <si>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</si>
  <si>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</si>
  <si>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</si>
  <si>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</si>
  <si>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</si>
  <si>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</si>
  <si>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</si>
  <si>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</si>
  <si>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</si>
  <si>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</si>
  <si>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</si>
  <si>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</si>
  <si>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</si>
  <si>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</si>
  <si>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</si>
  <si>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</si>
  <si>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</si>
  <si>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</si>
  <si>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</si>
  <si>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</si>
  <si>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</si>
  <si>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</si>
  <si>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</si>
  <si>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</si>
  <si>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</si>
  <si>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</si>
  <si>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</si>
  <si>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</si>
  <si>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</si>
  <si>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</si>
  <si>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</si>
  <si>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</si>
  <si>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</si>
  <si>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</si>
  <si>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</si>
  <si>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</si>
  <si>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</si>
  <si>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</si>
  <si>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</si>
  <si>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</si>
  <si>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</si>
  <si>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</si>
  <si>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</si>
  <si>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</si>
  <si>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</si>
  <si>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</si>
  <si>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</si>
  <si>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</si>
  <si>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</si>
  <si>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</si>
  <si>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</si>
  <si>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</si>
  <si>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</si>
  <si>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</si>
  <si>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</si>
  <si>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</si>
  <si>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</si>
  <si>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</si>
  <si>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</si>
  <si>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</si>
  <si>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</si>
  <si>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</si>
  <si>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</si>
  <si>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</si>
  <si>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</si>
  <si>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</si>
  <si>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</si>
  <si>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</si>
  <si>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</si>
  <si>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</si>
  <si>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</si>
  <si>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</si>
  <si>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</si>
  <si>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</si>
  <si>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</si>
  <si>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</si>
  <si>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</si>
  <si>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</si>
  <si>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</si>
  <si>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</si>
  <si>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</si>
  <si>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</si>
  <si>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</si>
  <si>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</si>
  <si>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</si>
  <si>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</si>
  <si>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</si>
  <si>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</si>
  <si>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</si>
  <si>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</si>
  <si>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</si>
  <si>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</si>
  <si>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</si>
  <si>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</si>
  <si>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</si>
  <si>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</si>
  <si>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</si>
  <si>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</si>
  <si>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</si>
  <si>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</si>
  <si>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</si>
  <si>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</si>
  <si>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</si>
  <si>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</si>
  <si>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</si>
  <si>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</si>
  <si>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</si>
  <si>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</si>
  <si>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</si>
  <si>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</si>
  <si>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</si>
  <si>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</si>
  <si>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</si>
  <si>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</si>
  <si>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</si>
  <si>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</si>
  <si>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</si>
  <si>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</si>
  <si>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</si>
  <si>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</si>
  <si>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</si>
  <si>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</si>
  <si>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</si>
  <si>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</si>
  <si>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</si>
  <si>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</si>
  <si>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</si>
  <si>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</si>
  <si>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</si>
  <si>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</si>
  <si>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</si>
  <si>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</si>
  <si>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</si>
  <si>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</si>
  <si>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</si>
  <si>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</si>
  <si>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</si>
  <si>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</si>
  <si>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</si>
  <si>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</si>
  <si>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</si>
  <si>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</si>
  <si>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</si>
  <si>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</si>
  <si>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</si>
  <si>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</si>
  <si>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</si>
  <si>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</si>
  <si>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</si>
  <si>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</si>
  <si>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</si>
  <si>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</si>
  <si>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</si>
  <si>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</si>
  <si>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</si>
  <si>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</si>
  <si>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</si>
  <si>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</si>
  <si>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</si>
  <si>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</si>
  <si>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</si>
  <si>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</si>
  <si>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</si>
  <si>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</si>
  <si>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</si>
  <si>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</si>
  <si>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</si>
  <si>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</si>
  <si>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</si>
  <si>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</si>
  <si>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</si>
  <si>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</si>
  <si>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</si>
  <si>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</si>
  <si>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</si>
  <si>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</si>
  <si>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</si>
  <si>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</si>
  <si>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</si>
  <si>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</si>
  <si>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</si>
  <si>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</si>
  <si>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</si>
  <si>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</si>
  <si>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</si>
  <si>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</si>
  <si>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</si>
  <si>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</si>
  <si>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</si>
  <si>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</si>
  <si>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</si>
  <si>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</si>
  <si>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</si>
  <si>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</si>
  <si>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</si>
  <si>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</si>
  <si>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</si>
  <si>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</si>
  <si>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</si>
  <si>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</si>
  <si>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</si>
  <si>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</si>
  <si>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</si>
  <si>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</si>
  <si>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</si>
  <si>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</si>
  <si>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</si>
  <si>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</si>
  <si>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</si>
  <si>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</si>
  <si>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</si>
  <si>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</si>
  <si>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</si>
  <si>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</si>
  <si>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</si>
  <si>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</si>
  <si>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</si>
  <si>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</si>
  <si>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</si>
  <si>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</si>
  <si>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</si>
  <si>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</si>
  <si>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</si>
  <si>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</si>
  <si>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</si>
  <si>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</si>
  <si>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</si>
  <si>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</si>
  <si>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</si>
  <si>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</si>
  <si>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</si>
  <si>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</si>
  <si>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</si>
  <si>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</si>
  <si>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</si>
  <si>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</si>
  <si>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</si>
  <si>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</si>
  <si>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</si>
  <si>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</si>
  <si>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</si>
  <si>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</si>
  <si>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</si>
  <si>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</si>
  <si>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</si>
  <si>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</si>
  <si>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</si>
  <si>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</si>
  <si>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</si>
  <si>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</si>
  <si>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</si>
  <si>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</si>
  <si>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</si>
  <si>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</si>
  <si>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</si>
  <si>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</si>
  <si>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</si>
  <si>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</si>
  <si>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</si>
  <si>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</si>
  <si>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</si>
  <si>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</si>
  <si>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</si>
  <si>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</si>
  <si>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</si>
  <si>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</si>
  <si>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</si>
  <si>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</si>
  <si>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</si>
  <si>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</si>
  <si>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</si>
  <si>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</si>
  <si>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</si>
  <si>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</si>
  <si>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</si>
  <si>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</si>
  <si>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</si>
  <si>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</si>
  <si>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</si>
  <si>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</si>
  <si>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</si>
  <si>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</si>
  <si>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</si>
  <si>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</si>
  <si>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</si>
  <si>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</si>
  <si>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</si>
  <si>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</si>
  <si>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</si>
  <si>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</si>
  <si>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</si>
  <si>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</si>
  <si>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</si>
  <si>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</si>
  <si>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</si>
  <si>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</si>
  <si>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</si>
  <si>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</si>
  <si>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</si>
  <si>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</si>
  <si>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</si>
  <si>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</si>
  <si>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</si>
  <si>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</si>
  <si>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</si>
  <si>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</si>
  <si>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</si>
  <si>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</si>
  <si>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</si>
  <si>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</si>
  <si>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</si>
  <si>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</si>
  <si>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</si>
  <si>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</si>
  <si>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</si>
  <si>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</si>
  <si>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</si>
  <si>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</si>
  <si>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</si>
  <si>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</si>
  <si>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</si>
  <si>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</si>
  <si>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</si>
  <si>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</si>
  <si>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</si>
  <si>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</si>
  <si>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</si>
  <si>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</si>
  <si>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</si>
  <si>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</si>
  <si>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</si>
  <si>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</si>
  <si>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</si>
  <si>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</si>
  <si>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</si>
  <si>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</si>
  <si>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</si>
  <si>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</si>
  <si>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</si>
  <si>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</si>
  <si>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</si>
  <si>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</si>
  <si>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</si>
  <si>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</si>
  <si>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</si>
  <si>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</si>
  <si>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</si>
  <si>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</si>
  <si>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</si>
  <si>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</si>
  <si>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</si>
  <si>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</si>
  <si>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</si>
  <si>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</si>
  <si>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</si>
  <si>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</si>
  <si>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</si>
  <si>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</si>
  <si>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</si>
  <si>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</si>
  <si>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</si>
  <si>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</si>
  <si>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</si>
  <si>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</si>
  <si>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</si>
  <si>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</si>
  <si>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</si>
  <si>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</si>
  <si>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</si>
  <si>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</si>
  <si>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</si>
  <si>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</si>
  <si>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</si>
  <si>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</si>
  <si>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</si>
  <si>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</si>
  <si>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</si>
  <si>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</si>
  <si>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</si>
  <si>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</si>
  <si>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</si>
  <si>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</si>
  <si>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</si>
  <si>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</si>
  <si>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</si>
  <si>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</si>
  <si>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</si>
  <si>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</si>
  <si>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</si>
  <si>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</si>
  <si>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</si>
  <si>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</si>
  <si>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</si>
  <si>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</si>
  <si>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</si>
  <si>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</si>
  <si>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</si>
  <si>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</si>
  <si>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</si>
  <si>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</si>
  <si>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</si>
  <si>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</si>
  <si>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</si>
  <si>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</si>
  <si>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</si>
  <si>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</si>
  <si>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</si>
  <si>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</si>
  <si>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</si>
  <si>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</si>
  <si>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</si>
  <si>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</si>
  <si>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</si>
  <si>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</si>
  <si>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</si>
  <si>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</si>
  <si>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</si>
  <si>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</si>
  <si>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</si>
  <si>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</si>
  <si>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</si>
  <si>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</si>
  <si>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</si>
  <si>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</si>
  <si>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</si>
  <si>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</si>
  <si>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</si>
  <si>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</si>
  <si>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</si>
  <si>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</si>
  <si>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</si>
  <si>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</si>
  <si>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</si>
  <si>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</si>
  <si>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</si>
  <si>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</si>
  <si>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</si>
  <si>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</si>
  <si>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</si>
  <si>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</si>
  <si>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</si>
  <si>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</si>
  <si>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</si>
  <si>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</si>
  <si>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</si>
  <si>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</si>
  <si>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</si>
  <si>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</si>
  <si>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</si>
  <si>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</si>
  <si>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</si>
  <si>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</si>
  <si>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</si>
  <si>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</si>
  <si>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</si>
  <si>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</si>
  <si>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</si>
  <si>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</si>
  <si>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</si>
  <si>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</si>
  <si>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</si>
  <si>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</si>
  <si>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</si>
  <si>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</si>
  <si>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</si>
  <si>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</si>
  <si>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</si>
  <si>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</si>
  <si>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</si>
  <si>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</si>
  <si>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</si>
  <si>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</si>
  <si>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</si>
  <si>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</si>
  <si>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</si>
  <si>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</si>
  <si>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</si>
  <si>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</si>
  <si>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</si>
  <si>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</si>
  <si>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</si>
  <si>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</si>
  <si>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</si>
  <si>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</si>
  <si>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</si>
  <si>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</si>
  <si>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</si>
  <si>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</si>
  <si>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</si>
  <si>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</si>
  <si>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</si>
  <si>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</si>
  <si>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</si>
  <si>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</si>
  <si>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</si>
  <si>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</si>
  <si>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</si>
  <si>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</si>
  <si>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</si>
  <si>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</si>
  <si>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</si>
  <si>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</si>
  <si>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</si>
  <si>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</si>
  <si>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</si>
  <si>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</si>
  <si>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</si>
  <si>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</si>
  <si>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</si>
  <si>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</si>
  <si>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</si>
  <si>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</si>
  <si>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</si>
  <si>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</si>
  <si>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</si>
  <si>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</si>
  <si>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</si>
  <si>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</si>
  <si>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</si>
  <si>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</si>
  <si>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</si>
  <si>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</si>
  <si>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</si>
  <si>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</si>
  <si>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</si>
  <si>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</si>
  <si>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</si>
  <si>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</si>
  <si>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</si>
  <si>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</si>
  <si>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</si>
  <si>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</si>
  <si>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</si>
  <si>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</si>
  <si>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</si>
  <si>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</si>
  <si>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</si>
  <si>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</si>
  <si>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</si>
  <si>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</si>
  <si>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</si>
  <si>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</si>
  <si>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</si>
  <si>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</si>
  <si>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</si>
  <si>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</si>
  <si>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</si>
  <si>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</si>
  <si>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</si>
  <si>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</si>
  <si>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</si>
  <si>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</si>
  <si>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</si>
  <si>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</si>
  <si>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</si>
  <si>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</si>
  <si>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</si>
  <si>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</si>
  <si>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</si>
  <si>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</si>
  <si>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</si>
  <si>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</si>
  <si>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</si>
  <si>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</si>
  <si>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</si>
  <si>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</si>
  <si>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</si>
  <si>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</si>
  <si>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</si>
  <si>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</si>
  <si>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</si>
  <si>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</si>
  <si>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</si>
  <si>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</si>
  <si>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</si>
  <si>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</si>
  <si>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</si>
  <si>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</si>
  <si>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</si>
  <si>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</si>
  <si>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</si>
  <si>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</si>
  <si>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</si>
  <si>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</si>
  <si>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</si>
  <si>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</si>
  <si>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</si>
  <si>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</si>
  <si>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</si>
  <si>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</si>
  <si>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</si>
  <si>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</si>
  <si>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</si>
  <si>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</si>
  <si>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</si>
  <si>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</si>
  <si>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</si>
  <si>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</si>
  <si>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</si>
  <si>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</si>
  <si>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</si>
  <si>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</si>
  <si>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</si>
  <si>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</si>
  <si>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</si>
  <si>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</si>
  <si>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</si>
  <si>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</si>
  <si>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</si>
  <si>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</si>
  <si>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</si>
  <si>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</si>
  <si>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</si>
  <si>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</si>
  <si>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</si>
  <si>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</si>
  <si>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</si>
  <si>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</si>
  <si>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</si>
  <si>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</si>
  <si>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</si>
  <si>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</si>
  <si>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</si>
  <si>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</si>
  <si>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</si>
  <si>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</si>
  <si>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</si>
  <si>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</si>
  <si>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</si>
  <si>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</si>
  <si>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</si>
  <si>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</si>
  <si>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</si>
  <si>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</si>
  <si>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</si>
  <si>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</si>
  <si>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</si>
  <si>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</si>
  <si>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</si>
  <si>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</si>
  <si>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</si>
  <si>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</si>
  <si>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</si>
  <si>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</si>
  <si>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</si>
  <si>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</si>
  <si>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</si>
  <si>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</si>
  <si>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</si>
  <si>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</si>
  <si>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</si>
  <si>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</si>
  <si>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</si>
  <si>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</si>
  <si>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</si>
  <si>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</si>
  <si>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</si>
  <si>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</si>
  <si>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</si>
  <si>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</si>
  <si>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</si>
  <si>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</si>
  <si>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</si>
  <si>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</si>
  <si>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</si>
  <si>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</si>
  <si>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</si>
  <si>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</si>
  <si>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</si>
  <si>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</si>
  <si>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</si>
  <si>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</si>
  <si>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</si>
  <si>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</si>
  <si>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</si>
  <si>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</si>
  <si>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</si>
  <si>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</si>
  <si>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</si>
  <si>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</si>
  <si>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</si>
  <si>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</si>
  <si>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</si>
  <si>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</si>
  <si>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</si>
  <si>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</si>
  <si>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</si>
  <si>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</si>
  <si>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</si>
  <si>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</si>
  <si>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</si>
  <si>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</si>
  <si>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</si>
  <si>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</si>
  <si>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</si>
  <si>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</si>
  <si>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</si>
  <si>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</si>
  <si>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</si>
  <si>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</si>
  <si>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</si>
  <si>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</si>
  <si>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</si>
  <si>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</si>
  <si>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</si>
  <si>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</si>
  <si>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</si>
  <si>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</si>
  <si>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</si>
  <si>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</si>
  <si>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</si>
  <si>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</si>
  <si>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</si>
  <si>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</si>
  <si>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</si>
  <si>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</si>
  <si>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</si>
  <si>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</si>
  <si>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</si>
  <si>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</si>
  <si>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</si>
  <si>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</si>
  <si>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</si>
  <si>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</si>
  <si>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</si>
  <si>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</si>
  <si>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</si>
  <si>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</si>
  <si>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</si>
  <si>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</si>
  <si>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</si>
  <si>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</si>
  <si>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</si>
  <si>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</si>
  <si>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</si>
  <si>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</si>
  <si>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</si>
  <si>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</si>
  <si>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</si>
  <si>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</si>
  <si>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</si>
  <si>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</si>
  <si>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</si>
  <si>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</si>
  <si>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</si>
  <si>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</si>
  <si>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</si>
  <si>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</si>
  <si>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</si>
  <si>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</si>
  <si>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</si>
  <si>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</si>
  <si>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</si>
  <si>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</si>
  <si>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</si>
  <si>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</si>
  <si>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</si>
  <si>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</si>
  <si>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</si>
  <si>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</si>
  <si>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</si>
  <si>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</si>
  <si>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</si>
  <si>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</si>
  <si>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</si>
  <si>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</si>
  <si>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</si>
  <si>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</si>
  <si>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</si>
  <si>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</si>
  <si>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</si>
  <si>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</si>
  <si>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</si>
  <si>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</si>
  <si>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</si>
  <si>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</si>
  <si>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</si>
  <si>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</si>
  <si>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</si>
  <si>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</si>
  <si>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</si>
  <si>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</si>
  <si>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</si>
  <si>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</si>
  <si>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</si>
  <si>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</si>
  <si>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</si>
  <si>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</si>
  <si>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</si>
  <si>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</si>
  <si>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</si>
  <si>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</si>
  <si>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</si>
  <si>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</si>
  <si>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</si>
  <si>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</si>
  <si>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</si>
  <si>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</si>
  <si>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</si>
  <si>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</si>
  <si>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</si>
  <si>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</si>
  <si>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</si>
  <si>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</si>
  <si>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</si>
  <si>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</si>
  <si>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</si>
  <si>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</si>
  <si>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</si>
  <si>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</si>
  <si>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</si>
  <si>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</si>
  <si>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</si>
  <si>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</si>
  <si>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</si>
  <si>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</si>
  <si>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</si>
  <si>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</si>
  <si>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</si>
  <si>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</si>
  <si>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</si>
  <si>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</si>
  <si>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</si>
  <si>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</si>
  <si>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</si>
  <si>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</si>
  <si>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</si>
  <si>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</si>
  <si>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</si>
  <si>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</si>
  <si>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</si>
  <si>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</si>
  <si>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</si>
  <si>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</si>
  <si>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</si>
  <si>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</si>
  <si>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</si>
  <si>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</si>
  <si>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</si>
  <si>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</si>
  <si>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</si>
  <si>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</si>
  <si>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</si>
  <si>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</si>
  <si>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</si>
  <si>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</si>
  <si>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</si>
  <si>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</si>
  <si>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</si>
  <si>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</si>
  <si>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</si>
  <si>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</si>
  <si>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</si>
  <si>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</si>
  <si>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</si>
  <si>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</si>
  <si>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</si>
  <si>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</si>
  <si>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</si>
  <si>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</si>
  <si>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</si>
  <si>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</si>
  <si>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</si>
  <si>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</si>
  <si>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</si>
  <si>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</si>
  <si>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</si>
  <si>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</si>
  <si>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</si>
  <si>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</si>
  <si>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</si>
  <si>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</si>
  <si>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</si>
  <si>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</si>
  <si>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</si>
  <si>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</si>
  <si>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</si>
  <si>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</si>
  <si>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</si>
  <si>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</si>
  <si>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</si>
  <si>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</si>
  <si>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</si>
  <si>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</si>
  <si>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</si>
  <si>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</si>
  <si>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</si>
  <si>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</si>
  <si>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</si>
  <si>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</si>
  <si>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</si>
  <si>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</si>
  <si>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</si>
  <si>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</si>
  <si>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</si>
  <si>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</si>
  <si>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</si>
  <si>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</si>
  <si>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</si>
  <si>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</si>
  <si>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</si>
  <si>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</si>
  <si>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</si>
  <si>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</si>
  <si>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</si>
  <si>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</si>
  <si>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</si>
  <si>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</si>
  <si>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</si>
  <si>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</si>
  <si>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</si>
  <si>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</si>
  <si>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</si>
  <si>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</si>
  <si>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</si>
  <si>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</si>
  <si>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</si>
  <si>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</si>
  <si>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</si>
  <si>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</si>
  <si>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</si>
  <si>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</si>
  <si>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</si>
  <si>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</si>
  <si>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</si>
  <si>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</si>
  <si>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</si>
  <si>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</si>
  <si>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</si>
  <si>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</si>
  <si>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</si>
  <si>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</si>
  <si>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</si>
  <si>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</si>
  <si>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</si>
  <si>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</si>
  <si>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</si>
  <si>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</si>
  <si>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</si>
  <si>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</si>
  <si>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</si>
  <si>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</si>
  <si>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</si>
  <si>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</si>
  <si>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</si>
  <si>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</si>
  <si>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</si>
  <si>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</si>
  <si>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</si>
  <si>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</si>
  <si>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</si>
  <si>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</si>
  <si>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</si>
  <si>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</si>
  <si>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</si>
  <si>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</si>
  <si>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</si>
  <si>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</si>
  <si>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</si>
  <si>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</si>
  <si>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</si>
  <si>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</si>
  <si>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</si>
  <si>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</si>
  <si>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</si>
  <si>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</si>
  <si>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</si>
  <si>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</si>
  <si>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</si>
  <si>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</si>
  <si>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</si>
  <si>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</si>
  <si>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</si>
  <si>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</si>
  <si>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</si>
  <si>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</si>
  <si>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</si>
  <si>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</si>
  <si>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</si>
  <si>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</si>
  <si>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</si>
  <si>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</si>
  <si>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</si>
  <si>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</si>
  <si>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</si>
  <si>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</si>
  <si>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</si>
  <si>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</si>
  <si>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</si>
  <si>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</si>
  <si>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</si>
  <si>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</si>
  <si>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</si>
  <si>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</si>
  <si>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</si>
  <si>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</si>
  <si>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</si>
  <si>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</si>
  <si>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</si>
  <si>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</si>
  <si>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</si>
  <si>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</si>
  <si>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</si>
  <si>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</si>
  <si>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</si>
  <si>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</si>
  <si>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</si>
  <si>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</si>
  <si>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</si>
  <si>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</si>
  <si>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</si>
  <si>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</si>
  <si>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</si>
  <si>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</si>
  <si>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</si>
  <si>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</si>
  <si>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</si>
  <si>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</si>
  <si>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</si>
  <si>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</si>
  <si>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</si>
  <si>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</si>
  <si>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</si>
  <si>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</si>
  <si>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</si>
  <si>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</si>
  <si>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</si>
  <si>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</si>
  <si>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</si>
  <si>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</si>
  <si>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</si>
  <si>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</si>
  <si>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</si>
  <si>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</si>
  <si>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</si>
  <si>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</si>
  <si>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</si>
  <si>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</si>
  <si>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</si>
  <si>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</si>
  <si>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</si>
  <si>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</si>
  <si>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</si>
  <si>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</si>
  <si>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</si>
  <si>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</si>
  <si>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</si>
  <si>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</si>
  <si>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</si>
  <si>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</si>
  <si>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</si>
  <si>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</si>
  <si>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</si>
  <si>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</si>
  <si>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</si>
  <si>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</si>
  <si>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</si>
  <si>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</si>
  <si>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</si>
  <si>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</si>
  <si>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</si>
  <si>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</si>
  <si>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</si>
  <si>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</si>
  <si>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</si>
  <si>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</si>
  <si>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</si>
  <si>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</si>
  <si>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</si>
  <si>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</si>
  <si>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</si>
  <si>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</si>
  <si>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</si>
  <si>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</si>
  <si>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</si>
  <si>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</si>
  <si>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</si>
  <si>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</si>
  <si>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</si>
  <si>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</si>
  <si>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</si>
  <si>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</si>
  <si>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</si>
  <si>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</si>
  <si>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</si>
  <si>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</si>
  <si>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</si>
  <si>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</si>
  <si>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</si>
  <si>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</si>
  <si>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</si>
  <si>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</si>
  <si>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</si>
  <si>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</si>
  <si>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</si>
  <si>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</si>
  <si>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</si>
  <si>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</si>
  <si>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</si>
  <si>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</si>
  <si>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</si>
  <si>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</si>
  <si>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</si>
  <si>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</si>
  <si>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</si>
  <si>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</si>
  <si>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</si>
  <si>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</si>
  <si>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</si>
  <si>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</si>
  <si>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</si>
  <si>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</si>
  <si>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</si>
  <si>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</si>
  <si>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</si>
  <si>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</si>
  <si>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</si>
  <si>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</si>
  <si>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</si>
  <si>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</si>
  <si>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</si>
  <si>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</si>
  <si>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</si>
  <si>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</si>
  <si>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</si>
  <si>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</si>
  <si>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</si>
  <si>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</si>
  <si>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</si>
  <si>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</si>
  <si>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</si>
  <si>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</si>
  <si>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</si>
  <si>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</si>
  <si>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</si>
  <si>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</si>
  <si>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</si>
  <si>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</si>
  <si>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</si>
  <si>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</si>
  <si>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</si>
  <si>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</si>
  <si>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</si>
  <si>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</si>
  <si>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</si>
  <si>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</si>
  <si>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</si>
  <si>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</si>
  <si>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</si>
  <si>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</si>
  <si>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</si>
  <si>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</si>
  <si>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</si>
  <si>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</si>
  <si>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</si>
  <si>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</si>
  <si>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</si>
  <si>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</si>
  <si>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</si>
  <si>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</si>
  <si>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</si>
  <si>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</si>
  <si>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</si>
  <si>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</si>
  <si>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</si>
  <si>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</si>
  <si>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</si>
  <si>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</si>
  <si>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</si>
  <si>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</si>
  <si>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</si>
  <si>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</si>
  <si>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</si>
  <si>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</si>
  <si>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</si>
  <si>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</si>
  <si>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</si>
  <si>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</si>
  <si>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</si>
  <si>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</si>
  <si>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</si>
  <si>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</si>
  <si>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</si>
  <si>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</si>
  <si>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</si>
  <si>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</si>
  <si>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</si>
  <si>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</si>
  <si>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</si>
  <si>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</si>
  <si>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</si>
  <si>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</si>
  <si>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</si>
  <si>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</si>
  <si>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</si>
  <si>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</si>
  <si>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</si>
  <si>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</si>
  <si>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</si>
  <si>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</si>
  <si>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</si>
  <si>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</si>
  <si>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</si>
  <si>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</si>
  <si>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</si>
  <si>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</si>
  <si>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</si>
  <si>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</si>
  <si>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</si>
  <si>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</si>
  <si>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</si>
  <si>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</si>
  <si>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</si>
  <si>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</si>
  <si>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</si>
  <si>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</si>
  <si>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</si>
  <si>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</si>
  <si>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</si>
  <si>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</si>
  <si>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</si>
  <si>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</si>
  <si>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</si>
  <si>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</si>
  <si>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</si>
  <si>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</si>
  <si>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</si>
  <si>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</si>
  <si>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</si>
  <si>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</si>
  <si>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</si>
  <si>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</si>
  <si>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</si>
  <si>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</si>
  <si>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</si>
  <si>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</si>
  <si>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</si>
  <si>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</si>
  <si>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</si>
  <si>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</si>
  <si>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</si>
  <si>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</si>
  <si>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</si>
  <si>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</si>
  <si>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</si>
  <si>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</si>
  <si>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</si>
  <si>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</si>
  <si>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</si>
  <si>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</si>
  <si>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</si>
  <si>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</si>
  <si>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</si>
  <si>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</si>
  <si>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</si>
  <si>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</si>
  <si>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</si>
  <si>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</si>
  <si>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</si>
  <si>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</si>
  <si>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</si>
  <si>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</si>
  <si>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</si>
  <si>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</si>
  <si>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</si>
  <si>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</si>
  <si>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</si>
  <si>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</si>
  <si>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</si>
  <si>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</si>
  <si>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</si>
  <si>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</si>
  <si>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</si>
  <si>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</si>
  <si>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</si>
  <si>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</si>
  <si>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</si>
  <si>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</si>
  <si>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</si>
  <si>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</si>
  <si>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</si>
  <si>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</si>
  <si>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</si>
  <si>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</si>
  <si>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</si>
  <si>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</si>
  <si>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</si>
  <si>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</si>
  <si>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</si>
  <si>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</si>
  <si>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</si>
  <si>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</si>
  <si>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</si>
  <si>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</si>
  <si>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</si>
  <si>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</si>
  <si>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</si>
  <si>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</si>
  <si>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</si>
  <si>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</si>
  <si>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</si>
  <si>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</si>
  <si>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</si>
  <si>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</si>
  <si>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</si>
  <si>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</si>
  <si>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</si>
  <si>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</si>
  <si>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</si>
  <si>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</si>
  <si>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</si>
  <si>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</si>
  <si>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</si>
  <si>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</si>
  <si>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</si>
  <si>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</si>
  <si>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</si>
  <si>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</si>
  <si>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</si>
  <si>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</si>
  <si>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</si>
  <si>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</si>
  <si>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</si>
  <si>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</si>
  <si>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</si>
  <si>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</si>
  <si>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</si>
  <si>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</si>
  <si>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</si>
  <si>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</si>
  <si>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</si>
  <si>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</si>
  <si>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</si>
  <si>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</si>
  <si>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</si>
  <si>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</si>
  <si>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</si>
  <si>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</si>
  <si>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</si>
  <si>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</si>
  <si>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</si>
  <si>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</si>
  <si>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</si>
  <si>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</si>
  <si>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</si>
  <si>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</si>
  <si>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</si>
  <si>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</si>
  <si>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</si>
  <si>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</si>
  <si>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</si>
  <si>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</si>
  <si>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</si>
  <si>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</si>
  <si>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</si>
  <si>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</si>
  <si>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</si>
  <si>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</si>
  <si>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</si>
  <si>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</si>
  <si>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</si>
  <si>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</si>
  <si>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</si>
  <si>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</si>
  <si>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</si>
  <si>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</si>
  <si>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</si>
  <si>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</si>
  <si>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</si>
  <si>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</si>
  <si>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</si>
  <si>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</si>
  <si>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</si>
  <si>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</si>
  <si>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</si>
  <si>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</si>
  <si>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</si>
  <si>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</si>
  <si>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</si>
  <si>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</si>
  <si>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</si>
  <si>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</si>
  <si>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</si>
  <si>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</si>
  <si>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</si>
  <si>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</si>
  <si>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</si>
  <si>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</si>
  <si>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</si>
  <si>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</si>
  <si>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</si>
  <si>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</si>
  <si>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</si>
  <si>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</si>
  <si>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</si>
  <si>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</si>
  <si>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</si>
  <si>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</si>
  <si>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</si>
  <si>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</si>
  <si>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</si>
  <si>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</si>
  <si>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</si>
  <si>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</si>
  <si>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</si>
  <si>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</si>
  <si>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</si>
  <si>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</si>
  <si>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</si>
  <si>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</si>
  <si>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</si>
  <si>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</si>
  <si>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</si>
  <si>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</si>
  <si>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</si>
  <si>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</si>
  <si>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</si>
  <si>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</si>
  <si>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</si>
  <si>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</si>
  <si>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</si>
  <si>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</si>
  <si>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</si>
  <si>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</si>
  <si>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</si>
  <si>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</si>
  <si>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</si>
  <si>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</si>
  <si>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</si>
  <si>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</si>
  <si>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</si>
  <si>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</si>
  <si>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</si>
  <si>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</si>
  <si>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</si>
  <si>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</si>
  <si>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</si>
  <si>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</si>
  <si>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</si>
  <si>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</si>
  <si>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</si>
  <si>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</si>
  <si>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</si>
  <si>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</si>
  <si>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</si>
  <si>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</si>
  <si>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</si>
  <si>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</si>
  <si>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</si>
  <si>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</si>
  <si>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</si>
  <si>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</si>
  <si>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</si>
  <si>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</si>
  <si>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</si>
  <si>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</si>
  <si>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</si>
  <si>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</si>
  <si>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</si>
  <si>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</si>
  <si>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</si>
  <si>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</si>
  <si>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</si>
  <si>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</si>
  <si>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</si>
  <si>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</si>
  <si>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</si>
  <si>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</si>
  <si>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</si>
  <si>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</si>
  <si>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</si>
  <si>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</si>
  <si>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</si>
  <si>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</si>
  <si>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</si>
  <si>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</si>
  <si>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</si>
  <si>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</si>
  <si>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</si>
  <si>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</si>
  <si>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</si>
  <si>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</si>
  <si>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</si>
  <si>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</si>
  <si>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</si>
  <si>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</si>
  <si>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</si>
  <si>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</si>
  <si>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</si>
  <si>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</si>
  <si>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</si>
  <si>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</si>
  <si>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</si>
  <si>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</si>
  <si>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</si>
  <si>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</si>
  <si>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</si>
  <si>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</si>
  <si>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</si>
  <si>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</si>
  <si>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</si>
  <si>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</si>
  <si>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</si>
  <si>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</si>
  <si>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</si>
  <si>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</si>
  <si>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</si>
  <si>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</si>
  <si>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</si>
  <si>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</si>
  <si>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</si>
  <si>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</si>
  <si>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</si>
  <si>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</si>
  <si>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</si>
  <si>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</si>
  <si>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</si>
  <si>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</si>
  <si>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</si>
  <si>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</si>
  <si>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</si>
  <si>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</si>
  <si>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</si>
  <si>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</si>
  <si>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</si>
  <si>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</si>
  <si>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</si>
  <si>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</si>
  <si>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</si>
  <si>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</si>
  <si>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</si>
  <si>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</si>
  <si>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</si>
  <si>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</si>
  <si>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</si>
  <si>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</si>
  <si>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</si>
  <si>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</si>
  <si>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</si>
  <si>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</si>
  <si>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</si>
  <si>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</si>
  <si>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</si>
  <si>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</si>
  <si>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</si>
  <si>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</si>
  <si>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</si>
  <si>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</si>
  <si>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</si>
  <si>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</si>
  <si>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</si>
  <si>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</si>
  <si>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</si>
  <si>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</si>
  <si>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</si>
  <si>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</si>
  <si>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</si>
  <si>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</si>
  <si>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</si>
  <si>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</si>
  <si>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</si>
  <si>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</si>
  <si>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</si>
  <si>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</si>
  <si>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</si>
  <si>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</si>
  <si>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</si>
  <si>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</si>
  <si>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</si>
  <si>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</si>
  <si>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</si>
  <si>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</si>
  <si>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</si>
  <si>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</si>
  <si>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</si>
  <si>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</si>
  <si>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</si>
  <si>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</si>
  <si>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</si>
  <si>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</si>
  <si>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</si>
  <si>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</si>
  <si>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</si>
  <si>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</si>
  <si>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</si>
  <si>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</si>
  <si>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</si>
  <si>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</si>
  <si>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</si>
  <si>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</si>
  <si>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</si>
  <si>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</si>
  <si>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</si>
  <si>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</si>
  <si>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</si>
  <si>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</si>
  <si>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</si>
  <si>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</si>
  <si>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</si>
  <si>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</si>
  <si>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</si>
  <si>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</si>
  <si>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</si>
  <si>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</si>
  <si>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</si>
  <si>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</si>
  <si>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</si>
  <si>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</si>
  <si>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</si>
  <si>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</si>
  <si>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</si>
  <si>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</si>
  <si>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</si>
  <si>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</si>
  <si>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</si>
  <si>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</si>
  <si>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</si>
  <si>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</si>
  <si>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</si>
  <si>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</si>
  <si>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</si>
  <si>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</si>
  <si>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</si>
  <si>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</si>
  <si>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</si>
  <si>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</si>
  <si>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</si>
  <si>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</si>
  <si>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</si>
  <si>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</si>
  <si>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</si>
  <si>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</si>
  <si>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</si>
  <si>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</si>
  <si>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</si>
  <si>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</si>
  <si>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</si>
  <si>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</si>
  <si>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</si>
  <si>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</si>
  <si>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</si>
  <si>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</si>
  <si>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</si>
  <si>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</si>
  <si>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</si>
  <si>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</si>
  <si>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</si>
  <si>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</si>
  <si>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</si>
  <si>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</si>
  <si>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</si>
  <si>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</si>
  <si>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</si>
  <si>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</si>
  <si>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</si>
  <si>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</si>
  <si>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</si>
  <si>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</si>
  <si>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</si>
  <si>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</si>
  <si>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</si>
  <si>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</si>
  <si>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</si>
  <si>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</si>
  <si>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</si>
  <si>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</si>
  <si>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</si>
  <si>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</si>
  <si>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</si>
  <si>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</si>
  <si>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</si>
  <si>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</si>
  <si>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</si>
  <si>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</si>
  <si>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</si>
  <si>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</si>
  <si>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</si>
  <si>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</si>
  <si>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</si>
  <si>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</si>
  <si>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</si>
  <si>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</si>
  <si>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</si>
  <si>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</si>
  <si>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</si>
  <si>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</si>
  <si>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</si>
  <si>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</si>
  <si>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</si>
  <si>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</si>
  <si>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</si>
  <si>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</si>
  <si>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</si>
  <si>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</si>
  <si>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</si>
  <si>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</si>
  <si>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</si>
  <si>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</si>
  <si>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</si>
  <si>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</si>
  <si>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</si>
  <si>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</si>
  <si>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</si>
  <si>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</si>
  <si>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</si>
  <si>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</si>
  <si>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</si>
  <si>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</si>
  <si>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</si>
  <si>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</si>
  <si>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</si>
  <si>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</si>
  <si>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</si>
  <si>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</si>
  <si>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</si>
  <si>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</si>
  <si>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</si>
  <si>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</si>
  <si>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</si>
  <si>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</si>
  <si>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</si>
  <si>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</si>
  <si>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</si>
  <si>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</si>
  <si>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</si>
  <si>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</si>
  <si>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</si>
  <si>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</si>
  <si>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</si>
  <si>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</si>
  <si>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</si>
  <si>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</si>
  <si>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</si>
  <si>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</si>
  <si>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</si>
  <si>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</si>
  <si>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</si>
  <si>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</si>
  <si>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</si>
  <si>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</si>
  <si>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</si>
  <si>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</si>
  <si>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</si>
  <si>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</si>
  <si>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</si>
  <si>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</si>
  <si>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</si>
  <si>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</si>
  <si>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</si>
  <si>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</si>
  <si>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</si>
  <si>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</si>
  <si>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</si>
  <si>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</si>
  <si>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</si>
  <si>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</si>
  <si>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</si>
  <si>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</si>
  <si>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</si>
  <si>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</si>
  <si>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</si>
  <si>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</si>
  <si>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</si>
  <si>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</si>
  <si>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</si>
  <si>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</si>
  <si>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</si>
  <si>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</si>
  <si>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</si>
  <si>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</si>
  <si>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</si>
  <si>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</si>
  <si>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</si>
  <si>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</si>
  <si>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</si>
  <si>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</si>
  <si>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</si>
  <si>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</si>
  <si>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</si>
  <si>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</si>
  <si>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</si>
  <si>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</si>
  <si>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</si>
  <si>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</si>
  <si>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</si>
  <si>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</si>
  <si>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</si>
  <si>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</si>
  <si>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</si>
  <si>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</si>
  <si>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</si>
  <si>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</si>
  <si>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</si>
  <si>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</si>
  <si>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</si>
  <si>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</si>
  <si>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</si>
  <si>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</si>
  <si>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</si>
  <si>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</si>
  <si>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</si>
  <si>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</si>
  <si>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</si>
  <si>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</si>
  <si>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</si>
  <si>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</si>
  <si>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</si>
  <si>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</si>
  <si>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</si>
  <si>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</si>
  <si>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</si>
  <si>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</si>
  <si>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</si>
  <si>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</si>
  <si>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</si>
  <si>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</si>
  <si>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</si>
  <si>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</si>
  <si>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</si>
  <si>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</si>
  <si>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</si>
  <si>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</si>
  <si>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</si>
  <si>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</si>
  <si>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</si>
  <si>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</si>
  <si>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</si>
  <si>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</si>
  <si>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</si>
  <si>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</si>
  <si>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</si>
  <si>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</si>
  <si>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</si>
  <si>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</si>
  <si>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</si>
  <si>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</si>
  <si>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</si>
  <si>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</si>
  <si>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</si>
  <si>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</si>
  <si>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</si>
  <si>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</si>
  <si>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</si>
  <si>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</si>
  <si>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</si>
  <si>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</si>
  <si>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</si>
  <si>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</si>
  <si>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</si>
  <si>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</si>
  <si>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</si>
  <si>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</si>
  <si>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</si>
  <si>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</si>
  <si>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</si>
  <si>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</si>
  <si>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</si>
  <si>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</si>
  <si>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</si>
  <si>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</si>
  <si>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</si>
  <si>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</si>
  <si>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</si>
  <si>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</si>
  <si>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</si>
  <si>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</si>
  <si>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</si>
  <si>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</si>
  <si>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</si>
  <si>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</si>
  <si>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</si>
  <si>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</si>
  <si>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</si>
  <si>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</si>
  <si>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</si>
  <si>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</si>
  <si>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</si>
  <si>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</si>
  <si>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</si>
  <si>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</si>
  <si>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</si>
  <si>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</si>
  <si>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</si>
  <si>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</si>
  <si>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</si>
  <si>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</si>
  <si>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</si>
  <si>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</si>
  <si>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</si>
  <si>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</si>
  <si>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</si>
  <si>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</si>
  <si>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</si>
  <si>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</si>
  <si>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</si>
  <si>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</si>
  <si>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</si>
  <si>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</si>
  <si>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</si>
  <si>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</si>
  <si>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</si>
  <si>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</si>
  <si>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</si>
  <si>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</si>
  <si>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</si>
  <si>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</si>
  <si>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</si>
  <si>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</si>
  <si>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</si>
  <si>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</si>
  <si>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</si>
  <si>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</si>
  <si>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</si>
  <si>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</si>
  <si>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</si>
  <si>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</si>
  <si>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</si>
  <si>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</si>
  <si>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</si>
  <si>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</si>
  <si>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</si>
  <si>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</si>
  <si>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</si>
  <si>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</si>
  <si>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</si>
  <si>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</si>
  <si>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</si>
  <si>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</si>
  <si>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</si>
  <si>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</si>
  <si>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</si>
  <si>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</si>
  <si>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</si>
  <si>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</si>
  <si>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</si>
  <si>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</si>
  <si>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</si>
  <si>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</si>
  <si>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</si>
  <si>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</si>
  <si>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</si>
  <si>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</si>
  <si>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</si>
  <si>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</si>
  <si>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</si>
  <si>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</si>
  <si>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</si>
  <si>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</si>
  <si>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</si>
  <si>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</si>
  <si>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</si>
  <si>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</si>
  <si>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</si>
  <si>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</si>
  <si>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</si>
  <si>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</si>
  <si>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</si>
  <si>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</si>
  <si>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</si>
  <si>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</si>
  <si>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</si>
  <si>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</si>
  <si>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</si>
  <si>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</si>
  <si>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</si>
  <si>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</si>
  <si>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</si>
  <si>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</si>
  <si>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</si>
  <si>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</si>
  <si>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</si>
  <si>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</si>
  <si>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</si>
  <si>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</si>
  <si>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</si>
  <si>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</si>
  <si>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</si>
  <si>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</si>
  <si>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</si>
  <si>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</si>
  <si>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</si>
  <si>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</si>
  <si>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</si>
  <si>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</si>
  <si>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</si>
  <si>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</si>
  <si>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</si>
  <si>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</si>
  <si>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</si>
  <si>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</si>
  <si>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</si>
  <si>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</si>
  <si>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</si>
  <si>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</si>
  <si>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</si>
  <si>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</si>
  <si>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</si>
  <si>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</si>
  <si>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</si>
  <si>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</si>
  <si>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</si>
  <si>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</si>
  <si>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</si>
  <si>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</si>
  <si>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</si>
  <si>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</si>
  <si>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</si>
  <si>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</si>
  <si>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</si>
  <si>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</si>
  <si>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</si>
  <si>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</si>
  <si>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</si>
  <si>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</si>
  <si>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</si>
  <si>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</si>
  <si>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</si>
  <si>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</si>
  <si>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</si>
  <si>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</si>
  <si>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</si>
  <si>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</si>
  <si>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</si>
  <si>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</si>
  <si>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</si>
  <si>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</si>
  <si>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</si>
  <si>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</si>
  <si>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</si>
  <si>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</si>
  <si>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</si>
  <si>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</si>
  <si>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</si>
  <si>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</si>
  <si>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</si>
  <si>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</si>
  <si>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</si>
  <si>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</si>
  <si>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</si>
  <si>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</si>
  <si>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</si>
  <si>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</si>
  <si>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</si>
  <si>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</si>
  <si>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</si>
  <si>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</si>
  <si>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</si>
  <si>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</si>
  <si>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</si>
  <si>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</si>
  <si>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</si>
  <si>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</si>
  <si>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</si>
  <si>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</si>
  <si>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</si>
  <si>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</si>
  <si>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</si>
  <si>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</si>
  <si>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</si>
  <si>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</si>
  <si>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</si>
  <si>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</si>
  <si>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</si>
  <si>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</si>
  <si>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</si>
  <si>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</si>
  <si>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</si>
  <si>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</si>
  <si>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</si>
  <si>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</si>
  <si>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</si>
  <si>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</si>
  <si>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</si>
  <si>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</si>
  <si>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</si>
  <si>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</si>
  <si>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</si>
  <si>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</si>
  <si>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</si>
  <si>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</si>
  <si>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</si>
  <si>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</si>
  <si>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</si>
  <si>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</si>
  <si>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</si>
  <si>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</si>
  <si>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</si>
  <si>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</si>
  <si>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</si>
  <si>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</si>
  <si>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</si>
  <si>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</si>
  <si>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</si>
  <si>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</si>
  <si>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</si>
  <si>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</si>
  <si>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</si>
  <si>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</si>
  <si>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</si>
  <si>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</si>
  <si>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</si>
  <si>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</si>
  <si>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</si>
  <si>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</si>
  <si>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</si>
  <si>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</si>
  <si>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</si>
  <si>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</si>
  <si>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</si>
  <si>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</si>
  <si>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</si>
  <si>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</si>
  <si>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</si>
  <si>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</si>
  <si>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</si>
  <si>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</si>
  <si>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</si>
  <si>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</si>
  <si>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</si>
  <si>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</si>
  <si>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</si>
  <si>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</si>
  <si>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</si>
  <si>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</si>
  <si>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</si>
  <si>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</si>
  <si>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</si>
  <si>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</si>
  <si>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</si>
  <si>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</si>
  <si>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</si>
  <si>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</si>
  <si>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</si>
  <si>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</si>
  <si>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</si>
  <si>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</si>
  <si>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</si>
  <si>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</si>
  <si>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</si>
  <si>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</si>
  <si>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</si>
  <si>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</si>
  <si>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</si>
  <si>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</si>
  <si>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</si>
  <si>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</si>
  <si>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</si>
  <si>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</si>
  <si>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</si>
  <si>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</si>
  <si>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</si>
  <si>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</si>
  <si>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</si>
  <si>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</si>
  <si>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</si>
  <si>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</si>
  <si>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</si>
  <si>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</si>
  <si>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</si>
  <si>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</si>
  <si>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</si>
  <si>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</si>
  <si>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</si>
  <si>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</si>
  <si>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</si>
  <si>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</si>
  <si>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</si>
  <si>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</si>
  <si>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</si>
  <si>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</si>
  <si>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</si>
  <si>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</si>
  <si>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</si>
  <si>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</si>
  <si>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</si>
  <si>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</si>
  <si>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</si>
  <si>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</si>
  <si>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</si>
  <si>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</si>
  <si>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</si>
  <si>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</si>
  <si>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</si>
  <si>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</si>
  <si>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</si>
  <si>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</si>
  <si>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</si>
  <si>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</si>
  <si>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</si>
  <si>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</si>
  <si>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</si>
  <si>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</si>
  <si>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</si>
  <si>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</si>
  <si>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</si>
  <si>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</si>
  <si>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</si>
  <si>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</si>
  <si>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</si>
  <si>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</si>
  <si>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</si>
  <si>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</si>
  <si>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</si>
  <si>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</si>
  <si>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</si>
  <si>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</si>
  <si>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</si>
  <si>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</si>
  <si>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</si>
  <si>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</si>
  <si>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</si>
  <si>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</si>
  <si>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</si>
  <si>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</si>
  <si>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</si>
  <si>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</si>
  <si>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</si>
  <si>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</si>
  <si>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</si>
  <si>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</si>
  <si>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</si>
  <si>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</si>
  <si>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</si>
  <si>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</si>
  <si>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</si>
  <si>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</si>
  <si>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</si>
  <si>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</si>
  <si>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</si>
  <si>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</si>
  <si>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</si>
  <si>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</si>
  <si>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</si>
  <si>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</si>
  <si>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</si>
  <si>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</si>
  <si>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</si>
  <si>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</si>
  <si>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</si>
  <si>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</si>
  <si>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</si>
  <si>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</si>
  <si>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</si>
  <si>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</si>
  <si>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</si>
  <si>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</si>
  <si>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</si>
  <si>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</si>
  <si>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</si>
  <si>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</si>
  <si>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</si>
  <si>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</si>
  <si>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</si>
  <si>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</si>
  <si>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</si>
  <si>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</si>
  <si>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</si>
  <si>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</si>
  <si>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</si>
  <si>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</si>
  <si>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</si>
  <si>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</si>
  <si>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</si>
  <si>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</si>
  <si>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</si>
  <si>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</si>
  <si>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</si>
  <si>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</si>
  <si>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</si>
  <si>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</si>
  <si>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</si>
  <si>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</si>
  <si>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</si>
  <si>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</si>
  <si>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</si>
  <si>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</si>
  <si>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</si>
  <si>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</si>
  <si>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</si>
  <si>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</si>
  <si>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</si>
  <si>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</si>
  <si>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</si>
  <si>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</si>
  <si>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</si>
  <si>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</si>
  <si>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</si>
  <si>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</si>
  <si>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</si>
  <si>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</si>
  <si>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</si>
  <si>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</si>
  <si>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</si>
  <si>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</si>
  <si>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</si>
  <si>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</si>
  <si>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</si>
  <si>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</si>
  <si>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</si>
  <si>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</si>
  <si>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</si>
  <si>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</si>
  <si>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</si>
  <si>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</si>
  <si>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</si>
  <si>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</si>
  <si>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</si>
  <si>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</si>
  <si>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</si>
  <si>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</si>
  <si>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</si>
  <si>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</si>
  <si>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</si>
  <si>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</si>
  <si>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</si>
  <si>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</si>
  <si>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</si>
  <si>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</si>
  <si>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</si>
  <si>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</si>
  <si>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</si>
  <si>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</si>
  <si>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</si>
  <si>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</si>
  <si>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</si>
  <si>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</si>
  <si>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</si>
  <si>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</si>
  <si>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</si>
  <si>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</si>
  <si>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</si>
  <si>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</si>
  <si>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</si>
  <si>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</si>
  <si>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</si>
  <si>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</si>
  <si>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</si>
  <si>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</si>
  <si>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</si>
  <si>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</si>
  <si>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</si>
  <si>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</si>
  <si>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</si>
  <si>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</si>
  <si>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</si>
  <si>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</si>
  <si>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</si>
  <si>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</si>
  <si>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</si>
  <si>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</si>
  <si>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</si>
  <si>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</si>
  <si>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</si>
  <si>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</si>
  <si>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</si>
  <si>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</si>
  <si>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</si>
  <si>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</si>
  <si>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</si>
  <si>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</si>
  <si>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</si>
  <si>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</si>
  <si>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</si>
  <si>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</si>
  <si>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</si>
  <si>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</si>
  <si>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</si>
  <si>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</si>
  <si>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</si>
  <si>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</si>
  <si>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</si>
  <si>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</si>
  <si>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</si>
  <si>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</si>
  <si>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</si>
  <si>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</si>
  <si>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</si>
  <si>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</si>
  <si>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</si>
  <si>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</si>
  <si>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</si>
  <si>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</si>
  <si>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</si>
  <si>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</si>
  <si>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</si>
  <si>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</si>
  <si>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</si>
  <si>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</si>
  <si>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</si>
  <si>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</si>
  <si>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</si>
  <si>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</si>
  <si>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</si>
  <si>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</si>
  <si>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</si>
  <si>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</si>
  <si>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</si>
  <si>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</si>
  <si>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</si>
  <si>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</si>
  <si>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</si>
  <si>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</si>
  <si>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</si>
  <si>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</si>
  <si>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</si>
  <si>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</si>
  <si>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</si>
  <si>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</si>
  <si>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</si>
  <si>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</si>
  <si>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</si>
  <si>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</si>
  <si>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</si>
  <si>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</si>
  <si>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</si>
  <si>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</si>
  <si>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</si>
  <si>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</si>
  <si>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</si>
  <si>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</si>
  <si>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</si>
  <si>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</si>
  <si>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</si>
  <si>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</si>
  <si>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</si>
  <si>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</si>
  <si>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</si>
  <si>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</si>
  <si>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</si>
  <si>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</si>
  <si>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</si>
  <si>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</si>
  <si>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</si>
  <si>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</si>
  <si>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</si>
  <si>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</si>
  <si>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</si>
  <si>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</si>
  <si>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</si>
  <si>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</si>
  <si>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</si>
  <si>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</si>
  <si>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</si>
  <si>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</si>
  <si>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</si>
  <si>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</si>
  <si>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</si>
  <si>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</si>
  <si>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</si>
  <si>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</si>
  <si>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</si>
  <si>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</si>
  <si>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</si>
  <si>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</si>
  <si>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</si>
  <si>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</si>
  <si>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</si>
  <si>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</si>
  <si>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</si>
  <si>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</si>
  <si>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</si>
  <si>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</si>
  <si>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</si>
  <si>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</si>
  <si>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</si>
  <si>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</si>
  <si>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</si>
  <si>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</si>
  <si>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</si>
  <si>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</si>
  <si>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</si>
  <si>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</si>
  <si>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</si>
  <si>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</si>
  <si>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</si>
  <si>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</si>
  <si>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</si>
  <si>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</si>
  <si>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</si>
  <si>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</si>
  <si>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</si>
  <si>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</si>
  <si>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</si>
  <si>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</si>
  <si>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</si>
  <si>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</si>
  <si>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</si>
  <si>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</si>
  <si>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</si>
  <si>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</si>
  <si>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</si>
  <si>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</si>
  <si>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</si>
  <si>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</si>
  <si>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</si>
  <si>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</si>
  <si>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</si>
  <si>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</si>
  <si>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</si>
  <si>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</si>
  <si>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</si>
  <si>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</si>
  <si>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</si>
  <si>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</si>
  <si>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</si>
  <si>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</si>
  <si>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</si>
  <si>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</si>
  <si>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</si>
  <si>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</si>
  <si>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</si>
  <si>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</si>
  <si>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</si>
  <si>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</si>
  <si>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</si>
  <si>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</si>
  <si>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</si>
  <si>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</si>
  <si>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</si>
  <si>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</si>
  <si>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</si>
  <si>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</si>
  <si>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</si>
  <si>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</si>
  <si>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</si>
  <si>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</si>
  <si>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</si>
  <si>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</si>
  <si>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</si>
  <si>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</si>
  <si>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</si>
  <si>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</si>
  <si>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</si>
  <si>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</si>
  <si>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</si>
  <si>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</si>
  <si>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</si>
  <si>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</si>
  <si>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</si>
  <si>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</si>
  <si>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</si>
  <si>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</si>
  <si>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</si>
  <si>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</si>
  <si>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</si>
  <si>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</si>
  <si>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</si>
  <si>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</si>
  <si>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</si>
  <si>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</si>
  <si>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</si>
  <si>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</si>
  <si>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</si>
  <si>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</si>
  <si>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</si>
  <si>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</si>
  <si>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</si>
  <si>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</si>
  <si>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</si>
  <si>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</si>
  <si>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</si>
  <si>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</si>
  <si>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</si>
  <si>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</si>
  <si>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</si>
  <si>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</si>
  <si>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</si>
  <si>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</si>
  <si>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</si>
  <si>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</si>
  <si>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</si>
  <si>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</si>
  <si>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</si>
  <si>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</si>
  <si>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</si>
  <si>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</si>
  <si>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</si>
  <si>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</si>
  <si>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</si>
  <si>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</si>
  <si>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</si>
  <si>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</si>
  <si>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</si>
  <si>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</si>
  <si>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</si>
  <si>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</si>
  <si>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</si>
  <si>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</si>
  <si>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</si>
  <si>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</si>
  <si>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</si>
  <si>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</si>
  <si>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</si>
  <si>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</si>
  <si>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</si>
  <si>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</si>
  <si>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</si>
  <si>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</si>
  <si>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</si>
  <si>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</si>
  <si>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</si>
  <si>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</si>
  <si>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</si>
  <si>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</si>
  <si>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</si>
  <si>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</si>
  <si>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</si>
  <si>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</si>
  <si>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</si>
  <si>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</si>
  <si>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</si>
  <si>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</si>
  <si>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</si>
  <si>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</si>
  <si>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</si>
  <si>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</si>
  <si>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</si>
  <si>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</si>
  <si>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</si>
  <si>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</si>
  <si>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</si>
  <si>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</si>
  <si>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</si>
  <si>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</si>
  <si>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</si>
  <si>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</si>
  <si>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</si>
  <si>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</si>
  <si>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</si>
  <si>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</si>
  <si>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</si>
  <si>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</si>
  <si>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</si>
  <si>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</si>
  <si>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</si>
  <si>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</si>
  <si>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</si>
  <si>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</si>
  <si>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</si>
  <si>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</si>
  <si>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</si>
  <si>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</si>
  <si>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</si>
  <si>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</si>
  <si>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</si>
  <si>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</si>
  <si>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</si>
  <si>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</si>
  <si>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</si>
  <si>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</si>
  <si>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</si>
  <si>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</si>
  <si>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</si>
  <si>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</si>
  <si>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</si>
  <si>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</si>
  <si>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</si>
  <si>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</si>
  <si>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</si>
  <si>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</si>
  <si>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</si>
  <si>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</si>
  <si>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</si>
  <si>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</si>
  <si>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</si>
  <si>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</si>
  <si>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</si>
  <si>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</si>
  <si>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</si>
  <si>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</si>
  <si>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</si>
  <si>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</si>
  <si>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</si>
  <si>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</si>
  <si>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</si>
  <si>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</si>
  <si>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</si>
  <si>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</si>
  <si>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</si>
  <si>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</si>
  <si>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</si>
  <si>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</si>
  <si>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</si>
  <si>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</si>
  <si>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</si>
  <si>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</si>
  <si>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</si>
  <si>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</si>
  <si>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</si>
  <si>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</si>
  <si>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</si>
  <si>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</si>
  <si>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</si>
  <si>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</si>
  <si>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</si>
  <si>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</si>
  <si>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</si>
  <si>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</si>
  <si>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</si>
  <si>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</si>
  <si>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</si>
  <si>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</si>
  <si>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</si>
  <si>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</si>
  <si>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</si>
  <si>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</si>
  <si>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</si>
  <si>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</si>
  <si>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</si>
  <si>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</si>
  <si>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</si>
  <si>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</si>
  <si>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</si>
  <si>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</si>
  <si>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</si>
  <si>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</si>
  <si>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</si>
  <si>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</si>
  <si>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</si>
  <si>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</si>
  <si>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</si>
  <si>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</si>
  <si>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</si>
  <si>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</si>
  <si>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</si>
  <si>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</si>
  <si>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</si>
  <si>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</si>
  <si>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</si>
  <si>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</si>
  <si>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</si>
  <si>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</si>
  <si>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</si>
  <si>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</si>
  <si>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</si>
  <si>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</si>
  <si>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</si>
  <si>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</si>
  <si>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</si>
  <si>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</si>
  <si>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</si>
  <si>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</si>
  <si>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</si>
  <si>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</si>
  <si>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</si>
  <si>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</si>
  <si>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</si>
  <si>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</si>
  <si>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</si>
  <si>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</si>
  <si>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</si>
  <si>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</si>
  <si>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</si>
  <si>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</si>
  <si>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</si>
  <si>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</si>
  <si>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</si>
  <si>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</si>
  <si>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</si>
  <si>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</si>
  <si>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</si>
  <si>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</si>
  <si>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</si>
  <si>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</si>
  <si>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</si>
  <si>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</si>
  <si>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</si>
  <si>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</si>
  <si>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</si>
  <si>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</si>
  <si>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</si>
  <si>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</si>
  <si>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</si>
  <si>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</si>
  <si>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</si>
  <si>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</si>
  <si>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</si>
  <si>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</si>
  <si>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</si>
  <si>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</si>
  <si>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</si>
  <si>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</si>
  <si>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</si>
  <si>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</si>
  <si>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</si>
  <si>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</si>
  <si>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</si>
  <si>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</si>
  <si>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</si>
  <si>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</si>
  <si>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</si>
  <si>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</si>
  <si>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</si>
  <si>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</si>
  <si>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</si>
  <si>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</si>
  <si>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</si>
  <si>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</si>
  <si>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</si>
  <si>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</si>
  <si>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</si>
  <si>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</si>
  <si>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</si>
  <si>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</si>
  <si>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</si>
  <si>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</si>
  <si>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</si>
  <si>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</si>
  <si>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</si>
  <si>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</si>
  <si>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</si>
  <si>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</si>
  <si>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</si>
  <si>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</si>
  <si>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</si>
  <si>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</si>
  <si>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</si>
  <si>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</si>
  <si>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</si>
  <si>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</si>
  <si>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</si>
  <si>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</si>
  <si>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</si>
  <si>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</si>
  <si>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</si>
  <si>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</si>
  <si>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</si>
  <si>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</si>
  <si>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</si>
  <si>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</si>
  <si>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</si>
  <si>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</si>
  <si>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</si>
  <si>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</si>
  <si>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</si>
  <si>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</si>
  <si>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</si>
  <si>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</si>
  <si>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</si>
  <si>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</si>
  <si>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</si>
  <si>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</si>
  <si>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</si>
  <si>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</si>
  <si>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</si>
  <si>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</si>
  <si>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</si>
  <si>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</si>
  <si>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</si>
  <si>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</si>
  <si>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</si>
  <si>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</si>
  <si>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</si>
  <si>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</si>
  <si>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</si>
  <si>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</si>
  <si>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</si>
  <si>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</si>
  <si>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</si>
  <si>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</si>
  <si>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</si>
  <si>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</si>
  <si>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</si>
  <si>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</si>
  <si>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</si>
  <si>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</si>
  <si>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</si>
  <si>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</si>
  <si>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</si>
  <si>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</si>
  <si>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</si>
  <si>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</si>
  <si>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</si>
  <si>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</si>
  <si>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</si>
  <si>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</si>
  <si>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</si>
  <si>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</si>
  <si>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</si>
  <si>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</si>
  <si>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</si>
  <si>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</si>
  <si>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</si>
  <si>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</si>
  <si>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</si>
  <si>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</si>
  <si>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</si>
  <si>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</si>
  <si>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</si>
  <si>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</si>
  <si>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</si>
  <si>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</si>
  <si>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</si>
  <si>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</si>
  <si>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</si>
  <si>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</si>
  <si>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</si>
  <si>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</si>
  <si>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</si>
  <si>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</si>
  <si>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</si>
  <si>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</si>
  <si>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</si>
  <si>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</si>
  <si>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</si>
  <si>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</si>
  <si>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</si>
  <si>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</si>
  <si>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</si>
  <si>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</si>
  <si>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</si>
  <si>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</si>
  <si>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</si>
  <si>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</si>
  <si>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</si>
  <si>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</si>
  <si>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</si>
  <si>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</si>
  <si>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</si>
  <si>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</si>
  <si>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</si>
  <si>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</si>
  <si>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</si>
  <si>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</si>
  <si>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</si>
  <si>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</si>
  <si>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</si>
  <si>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</si>
  <si>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</si>
  <si>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</si>
  <si>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</si>
  <si>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</si>
  <si>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</si>
  <si>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</si>
  <si>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</si>
  <si>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</si>
  <si>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</si>
  <si>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</si>
  <si>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</si>
  <si>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</si>
  <si>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</si>
  <si>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</si>
  <si>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</si>
  <si>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</si>
  <si>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</si>
  <si>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</si>
  <si>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</si>
  <si>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</si>
  <si>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</si>
  <si>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</si>
  <si>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</si>
  <si>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</si>
  <si>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</si>
  <si>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</si>
  <si>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</si>
  <si>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</si>
  <si>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</si>
  <si>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</si>
  <si>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</si>
  <si>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</si>
  <si>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</si>
  <si>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</si>
  <si>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</si>
  <si>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</si>
  <si>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</si>
  <si>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</si>
  <si>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</si>
  <si>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</si>
  <si>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</si>
  <si>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</si>
  <si>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</si>
  <si>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</si>
  <si>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</si>
  <si>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</si>
  <si>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</si>
  <si>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</si>
  <si>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</si>
  <si>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</si>
  <si>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</si>
  <si>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</si>
  <si>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</si>
  <si>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</si>
  <si>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</si>
  <si>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</si>
  <si>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</si>
  <si>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</si>
  <si>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</si>
  <si>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</si>
  <si>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</si>
  <si>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</si>
  <si>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</si>
  <si>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</si>
  <si>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</si>
  <si>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</si>
  <si>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</si>
  <si>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</si>
  <si>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</si>
  <si>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</si>
  <si>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</si>
  <si>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</si>
  <si>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</si>
  <si>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</si>
  <si>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</si>
  <si>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</si>
  <si>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</si>
  <si>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</si>
  <si>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</si>
  <si>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</si>
  <si>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</si>
  <si>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</si>
  <si>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</si>
  <si>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</si>
  <si>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</si>
  <si>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</si>
  <si>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</si>
  <si>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</si>
  <si>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</si>
  <si>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</si>
  <si>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</si>
  <si>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</si>
  <si>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</si>
  <si>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</si>
  <si>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</si>
  <si>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</si>
  <si>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</si>
  <si>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</si>
  <si>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</si>
  <si>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</si>
  <si>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</si>
  <si>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</si>
  <si>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</si>
  <si>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</si>
  <si>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</si>
  <si>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</si>
  <si>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</si>
  <si>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</si>
  <si>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</si>
  <si>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</si>
  <si>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</si>
  <si>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</si>
  <si>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</si>
  <si>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</si>
  <si>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</si>
  <si>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</si>
  <si>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</si>
  <si>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</si>
  <si>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</si>
  <si>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</si>
  <si>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</si>
  <si>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</si>
  <si>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</si>
  <si>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</si>
  <si>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</si>
  <si>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</si>
  <si>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</si>
  <si>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</si>
  <si>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</si>
  <si>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</si>
  <si>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</si>
  <si>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</si>
  <si>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</si>
  <si>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</si>
  <si>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</si>
  <si>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</si>
  <si>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</si>
  <si>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</si>
  <si>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</si>
  <si>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</si>
  <si>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</si>
  <si>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</si>
  <si>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</si>
  <si>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</si>
  <si>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</si>
  <si>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</si>
  <si>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</si>
  <si>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</si>
  <si>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</si>
  <si>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</si>
  <si>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</si>
  <si>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</si>
  <si>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</si>
  <si>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</si>
  <si>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</si>
  <si>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</si>
  <si>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</si>
  <si>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</si>
  <si>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</si>
  <si>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</si>
  <si>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</si>
  <si>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</si>
  <si>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</si>
  <si>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</si>
  <si>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</si>
  <si>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</si>
  <si>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</si>
  <si>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</si>
  <si>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</si>
  <si>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</si>
  <si>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</si>
  <si>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</si>
  <si>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</si>
  <si>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</si>
  <si>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</si>
  <si>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</si>
  <si>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</si>
  <si>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</si>
  <si>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</si>
  <si>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</si>
  <si>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</si>
  <si>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</si>
  <si>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</si>
  <si>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</si>
  <si>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</si>
  <si>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</si>
  <si>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</si>
  <si>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</si>
  <si>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</si>
  <si>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</si>
  <si>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</si>
  <si>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</si>
  <si>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</si>
  <si>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</si>
  <si>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</si>
  <si>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</si>
  <si>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</si>
  <si>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</si>
  <si>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</si>
  <si>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</si>
  <si>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</si>
  <si>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</si>
  <si>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</si>
  <si>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</si>
  <si>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</si>
  <si>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</si>
  <si>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</si>
  <si>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</si>
  <si>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</si>
  <si>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</si>
  <si>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</si>
  <si>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</si>
  <si>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</si>
  <si>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</si>
  <si>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</si>
  <si>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</si>
  <si>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</si>
  <si>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</si>
  <si>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</si>
  <si>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</si>
  <si>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</si>
  <si>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</si>
  <si>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</si>
  <si>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</si>
  <si>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</si>
  <si>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</si>
  <si>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</si>
  <si>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</si>
  <si>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</si>
  <si>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</si>
  <si>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</si>
  <si>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</si>
  <si>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</si>
  <si>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</si>
  <si>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</si>
  <si>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</si>
  <si>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</si>
  <si>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</si>
  <si>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</si>
  <si>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</si>
  <si>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</si>
  <si>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</si>
  <si>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</si>
  <si>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</si>
  <si>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</si>
  <si>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</si>
  <si>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</si>
  <si>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</si>
  <si>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</si>
  <si>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</si>
  <si>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</si>
  <si>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</si>
  <si>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</si>
  <si>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</si>
  <si>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</si>
  <si>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</si>
  <si>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</si>
  <si>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</si>
  <si>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</si>
  <si>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</si>
  <si>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</si>
  <si>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</si>
  <si>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</si>
  <si>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</si>
  <si>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</si>
  <si>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</si>
  <si>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</si>
  <si>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</si>
  <si>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</si>
  <si>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</si>
  <si>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</si>
  <si>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</si>
  <si>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</si>
  <si>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</si>
  <si>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</si>
  <si>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</si>
  <si>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</si>
  <si>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</si>
  <si>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</si>
  <si>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</si>
  <si>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</si>
  <si>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</si>
  <si>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</si>
  <si>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</si>
  <si>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</si>
  <si>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</si>
  <si>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</si>
  <si>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</si>
  <si>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</si>
  <si>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</si>
  <si>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</si>
  <si>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</si>
  <si>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</si>
  <si>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</si>
  <si>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</si>
  <si>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</si>
  <si>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</si>
  <si>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</si>
  <si>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</si>
  <si>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</si>
  <si>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</si>
  <si>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</si>
  <si>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</si>
  <si>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</si>
  <si>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</si>
  <si>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</si>
  <si>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</si>
  <si>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</si>
  <si>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</si>
  <si>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</si>
  <si>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</si>
  <si>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</si>
  <si>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</si>
  <si>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</si>
  <si>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</si>
  <si>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</si>
  <si>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</si>
  <si>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</si>
  <si>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</si>
  <si>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</si>
  <si>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</si>
  <si>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</si>
  <si>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</si>
  <si>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</si>
  <si>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</si>
  <si>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</si>
  <si>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</si>
  <si>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</si>
  <si>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</si>
  <si>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</si>
  <si>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</si>
  <si>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</si>
  <si>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</si>
  <si>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</si>
  <si>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</si>
  <si>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</si>
  <si>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</si>
  <si>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</si>
  <si>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</si>
  <si>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</si>
  <si>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</si>
  <si>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</si>
  <si>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</si>
  <si>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</si>
  <si>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</si>
  <si>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</si>
  <si>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</si>
  <si>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</si>
  <si>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</si>
  <si>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</si>
  <si>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</si>
  <si>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</si>
  <si>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</si>
  <si>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</si>
  <si>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</si>
  <si>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</si>
  <si>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</si>
  <si>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</si>
  <si>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</si>
  <si>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</si>
  <si>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</si>
  <si>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</si>
  <si>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</si>
  <si>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</si>
  <si>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</si>
  <si>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</si>
  <si>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</si>
  <si>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</si>
  <si>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</si>
  <si>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</si>
  <si>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</si>
  <si>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</si>
  <si>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</si>
  <si>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</si>
  <si>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</si>
  <si>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</si>
  <si>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</si>
  <si>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</si>
  <si>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</si>
  <si>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</si>
  <si>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</si>
  <si>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</si>
  <si>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</si>
  <si>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</si>
  <si>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</si>
  <si>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</si>
  <si>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</si>
  <si>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</si>
  <si>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</si>
  <si>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</si>
  <si>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</si>
  <si>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</si>
  <si>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</si>
  <si>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</si>
  <si>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</si>
  <si>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</si>
  <si>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</si>
  <si>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</si>
  <si>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</si>
  <si>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</si>
  <si>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</si>
  <si>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</si>
  <si>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</si>
  <si>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</si>
  <si>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</si>
  <si>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</si>
  <si>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</si>
  <si>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</si>
  <si>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</si>
  <si>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</si>
  <si>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</si>
  <si>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</si>
  <si>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</si>
  <si>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</si>
  <si>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</si>
  <si>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</si>
  <si>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</si>
  <si>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</si>
  <si>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</si>
  <si>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</si>
  <si>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</si>
  <si>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</si>
  <si>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</si>
  <si>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</si>
  <si>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</si>
  <si>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</si>
  <si>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</si>
  <si>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</si>
  <si>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</si>
  <si>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</si>
  <si>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</si>
  <si>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</si>
  <si>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</si>
  <si>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</si>
  <si>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</si>
  <si>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</si>
  <si>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</si>
  <si>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</si>
  <si>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</si>
  <si>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</si>
  <si>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</si>
  <si>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</si>
  <si>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</si>
  <si>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</si>
  <si>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</si>
  <si>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</si>
  <si>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</si>
  <si>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</si>
  <si>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</si>
  <si>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</si>
  <si>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</si>
  <si>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</si>
  <si>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</si>
  <si>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</si>
  <si>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</si>
  <si>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</si>
  <si>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</si>
  <si>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</si>
  <si>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</si>
  <si>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</si>
  <si>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</si>
  <si>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</si>
  <si>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</si>
  <si>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</si>
  <si>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</si>
  <si>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</si>
  <si>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</si>
  <si>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</si>
  <si>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</si>
  <si>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</si>
  <si>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</si>
  <si>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</si>
  <si>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</si>
  <si>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</si>
  <si>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</si>
  <si>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</si>
  <si>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</si>
  <si>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</si>
  <si>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</si>
  <si>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</si>
  <si>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</si>
  <si>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</si>
  <si>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</si>
  <si>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</si>
  <si>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</si>
  <si>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</si>
  <si>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</si>
  <si>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</si>
  <si>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</si>
  <si>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</si>
  <si>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</si>
  <si>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</si>
  <si>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</si>
  <si>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</si>
  <si>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</si>
  <si>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</si>
  <si>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</si>
  <si>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</si>
  <si>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</si>
  <si>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</si>
  <si>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</si>
  <si>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</si>
  <si>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</si>
  <si>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</si>
  <si>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</si>
  <si>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</si>
  <si>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</si>
  <si>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</si>
  <si>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</si>
  <si>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</si>
  <si>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</si>
  <si>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</si>
  <si>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</si>
  <si>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</si>
  <si>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</si>
  <si>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</si>
  <si>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</si>
  <si>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</si>
  <si>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</si>
  <si>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</si>
  <si>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</si>
  <si>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</si>
  <si>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</si>
  <si>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</si>
  <si>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</si>
  <si>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</si>
  <si>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</si>
  <si>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</si>
  <si>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</si>
  <si>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</si>
  <si>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</si>
  <si>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</si>
  <si>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</si>
  <si>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</si>
  <si>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</si>
  <si>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</si>
  <si>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</si>
  <si>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</si>
  <si>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</si>
  <si>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</si>
  <si>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</si>
  <si>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</si>
  <si>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</si>
  <si>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</si>
  <si>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</si>
  <si>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</si>
  <si>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</si>
  <si>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</si>
  <si>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</si>
  <si>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</si>
  <si>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</si>
  <si>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</si>
  <si>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</si>
  <si>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</si>
  <si>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</si>
  <si>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</si>
  <si>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</si>
  <si>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</si>
  <si>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</si>
  <si>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</si>
  <si>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</si>
  <si>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</si>
  <si>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</si>
  <si>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</si>
  <si>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</si>
  <si>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</si>
  <si>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</si>
  <si>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</si>
  <si>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</si>
  <si>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</si>
  <si>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</si>
  <si>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</si>
  <si>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</si>
  <si>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</si>
  <si>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</si>
  <si>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</si>
  <si>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</si>
  <si>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</si>
  <si>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</si>
  <si>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</si>
  <si>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</si>
  <si>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</si>
  <si>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</si>
  <si>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</si>
  <si>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</si>
  <si>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</si>
  <si>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</si>
  <si>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</si>
  <si>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</si>
  <si>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</si>
  <si>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</si>
  <si>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</si>
  <si>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</si>
  <si>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</si>
  <si>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</si>
  <si>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</si>
  <si>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</si>
  <si>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</si>
  <si>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</si>
  <si>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</si>
  <si>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</si>
  <si>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</si>
  <si>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</si>
  <si>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</si>
  <si>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</si>
  <si>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</si>
  <si>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</si>
  <si>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</si>
  <si>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</si>
  <si>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</si>
  <si>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</si>
  <si>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</si>
  <si>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</si>
  <si>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</si>
  <si>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</si>
  <si>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</si>
  <si>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</si>
  <si>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</si>
  <si>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</si>
  <si>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</si>
  <si>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</si>
  <si>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</si>
  <si>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</si>
  <si>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</si>
  <si>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</si>
  <si>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</si>
  <si>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</si>
  <si>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</si>
  <si>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</si>
  <si>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</si>
  <si>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</si>
  <si>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</si>
  <si>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</si>
  <si>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</si>
  <si>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</si>
  <si>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</si>
  <si>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</si>
  <si>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</si>
  <si>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</si>
  <si>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</si>
  <si>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</si>
  <si>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</si>
  <si>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</si>
  <si>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</si>
  <si>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</si>
  <si>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</si>
  <si>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</si>
  <si>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</si>
  <si>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</si>
  <si>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</si>
  <si>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</si>
  <si>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</si>
  <si>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</si>
  <si>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</si>
  <si>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</si>
  <si>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</si>
  <si>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</si>
  <si>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</si>
  <si>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</si>
  <si>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</si>
  <si>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</si>
  <si>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</si>
  <si>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</si>
  <si>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</si>
  <si>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</si>
  <si>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</si>
  <si>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</si>
  <si>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</si>
  <si>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</si>
  <si>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</si>
  <si>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</si>
  <si>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</si>
  <si>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</si>
  <si>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</si>
  <si>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</si>
  <si>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</si>
  <si>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</si>
  <si>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</si>
  <si>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</si>
  <si>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</si>
  <si>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</si>
  <si>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</si>
  <si>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</si>
  <si>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</si>
  <si>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</si>
  <si>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</si>
  <si>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</si>
  <si>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</si>
  <si>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</si>
  <si>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</si>
  <si>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</si>
  <si>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</si>
  <si>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</si>
  <si>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</si>
  <si>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</si>
  <si>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</si>
  <si>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</si>
  <si>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</si>
  <si>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</si>
  <si>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</si>
  <si>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</si>
  <si>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</si>
  <si>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</si>
  <si>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</si>
  <si>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</si>
  <si>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</si>
  <si>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</si>
  <si>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</si>
  <si>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</si>
  <si>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</si>
  <si>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</si>
  <si>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</si>
  <si>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</si>
  <si>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</si>
  <si>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</si>
  <si>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</si>
  <si>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</si>
  <si>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</si>
  <si>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</si>
  <si>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</si>
  <si>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</si>
  <si>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</si>
  <si>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</si>
  <si>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</si>
  <si>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</si>
  <si>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</si>
  <si>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</si>
  <si>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</si>
  <si>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</si>
  <si>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</si>
  <si>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</si>
  <si>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</si>
  <si>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</si>
  <si>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</si>
  <si>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</si>
  <si>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</si>
  <si>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</si>
  <si>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</si>
  <si>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</si>
  <si>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</si>
  <si>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</si>
  <si>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</si>
  <si>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</si>
  <si>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</si>
  <si>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</si>
  <si>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</si>
  <si>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</si>
  <si>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</si>
  <si>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</si>
  <si>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</si>
  <si>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</si>
  <si>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</si>
  <si>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</si>
  <si>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</si>
  <si>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</si>
  <si>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</si>
  <si>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</si>
  <si>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</si>
  <si>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</si>
  <si>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</si>
  <si>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</si>
  <si>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</si>
  <si>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</si>
  <si>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</si>
  <si>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</si>
  <si>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</si>
  <si>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</si>
  <si>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</si>
  <si>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</si>
  <si>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</si>
  <si>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</si>
  <si>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</si>
  <si>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</si>
  <si>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</si>
  <si>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</si>
  <si>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</si>
  <si>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</si>
  <si>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</si>
  <si>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</si>
  <si>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</si>
  <si>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</si>
  <si>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</si>
  <si>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</si>
  <si>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</si>
  <si>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</si>
  <si>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</si>
  <si>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</si>
  <si>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</si>
  <si>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</si>
  <si>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</si>
  <si>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</si>
  <si>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</si>
  <si>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</si>
  <si>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</si>
  <si>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</si>
  <si>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</si>
  <si>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</si>
  <si>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</si>
  <si>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</si>
  <si>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</si>
  <si>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</si>
  <si>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</si>
  <si>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</si>
  <si>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</si>
  <si>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</si>
  <si>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</si>
  <si>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</si>
  <si>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</si>
  <si>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</si>
  <si>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</si>
  <si>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</si>
  <si>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</si>
  <si>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</si>
  <si>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</si>
  <si>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</si>
  <si>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</si>
  <si>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</si>
  <si>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</si>
  <si>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</si>
  <si>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</si>
  <si>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</si>
  <si>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</si>
  <si>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</si>
  <si>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</si>
  <si>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</si>
  <si>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</si>
  <si>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</si>
  <si>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</si>
  <si>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</si>
  <si>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</si>
  <si>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</si>
  <si>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</si>
  <si>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</si>
  <si>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</si>
  <si>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</si>
  <si>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</si>
  <si>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</si>
  <si>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</si>
  <si>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</si>
  <si>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</si>
  <si>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</si>
  <si>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</si>
  <si>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</si>
  <si>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</si>
  <si>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</si>
  <si>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</si>
  <si>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</si>
  <si>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</si>
  <si>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</si>
  <si>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</si>
  <si>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</si>
  <si>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</si>
  <si>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</si>
  <si>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</si>
  <si>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</si>
  <si>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</si>
  <si>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</si>
  <si>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</si>
  <si>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</si>
  <si>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</si>
  <si>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</si>
  <si>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</si>
  <si>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</si>
  <si>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</si>
  <si>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</si>
  <si>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</si>
  <si>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</si>
  <si>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</si>
  <si>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</si>
  <si>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</si>
  <si>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</si>
  <si>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</si>
  <si>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</si>
  <si>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</si>
  <si>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</si>
  <si>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</si>
  <si>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</si>
  <si>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</si>
  <si>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</si>
  <si>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</si>
  <si>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</si>
  <si>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</si>
  <si>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</si>
  <si>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</si>
  <si>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</si>
  <si>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</si>
  <si>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</si>
  <si>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</si>
  <si>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</si>
  <si>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</si>
  <si>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</si>
  <si>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</si>
  <si>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</si>
  <si>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</si>
  <si>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</si>
  <si>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</si>
  <si>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</si>
  <si>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</si>
  <si>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</si>
  <si>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</si>
  <si>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</si>
  <si>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</si>
  <si>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</si>
  <si>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</si>
  <si>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</si>
  <si>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</si>
  <si>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</si>
  <si>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</si>
  <si>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</si>
  <si>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</si>
  <si>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</si>
  <si>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</si>
  <si>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</si>
  <si>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</si>
  <si>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</si>
  <si>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</si>
  <si>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</si>
  <si>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</si>
  <si>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</si>
  <si>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</si>
  <si>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</si>
  <si>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</si>
  <si>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</si>
  <si>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</si>
  <si>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</si>
  <si>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</si>
  <si>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</si>
  <si>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</si>
  <si>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</si>
  <si>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</si>
  <si>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</si>
  <si>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</si>
  <si>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</si>
  <si>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</si>
  <si>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</si>
  <si>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</si>
  <si>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</si>
  <si>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</si>
  <si>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</si>
  <si>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</si>
  <si>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</si>
  <si>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</si>
  <si>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</si>
  <si>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</si>
  <si>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</si>
  <si>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</si>
  <si>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</si>
  <si>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</si>
  <si>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</si>
  <si>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</si>
  <si>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</si>
  <si>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</si>
  <si>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</si>
  <si>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</si>
  <si>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</si>
  <si>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</si>
  <si>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</si>
  <si>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</si>
  <si>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</si>
  <si>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</si>
  <si>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</si>
  <si>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</si>
  <si>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</si>
  <si>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</si>
  <si>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</si>
  <si>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</si>
  <si>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</si>
  <si>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</si>
  <si>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</si>
  <si>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</si>
  <si>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</si>
  <si>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</si>
  <si>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</si>
  <si>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</si>
  <si>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</si>
  <si>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</si>
  <si>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</si>
  <si>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</si>
  <si>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</si>
  <si>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</si>
  <si>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</si>
  <si>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</si>
  <si>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</si>
  <si>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</si>
  <si>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</si>
  <si>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</si>
  <si>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</si>
  <si>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</si>
  <si>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</si>
  <si>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</si>
  <si>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</si>
  <si>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</si>
  <si>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</si>
  <si>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</si>
  <si>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</si>
  <si>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</si>
  <si>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</si>
  <si>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</si>
  <si>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</si>
  <si>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</si>
  <si>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</si>
  <si>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</si>
  <si>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</si>
  <si>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</si>
  <si>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</si>
  <si>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</si>
  <si>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</si>
  <si>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</si>
  <si>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</si>
  <si>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</si>
  <si>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</si>
  <si>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</si>
  <si>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</si>
  <si>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</si>
  <si>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</si>
  <si>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</si>
  <si>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</si>
  <si>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</si>
  <si>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</si>
  <si>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</si>
  <si>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</si>
  <si>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</si>
  <si>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</si>
  <si>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</si>
  <si>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</si>
  <si>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</si>
  <si>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</si>
  <si>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</si>
  <si>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</si>
  <si>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</si>
  <si>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</si>
  <si>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</si>
  <si>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</si>
  <si>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</si>
  <si>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</si>
  <si>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</si>
  <si>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</si>
  <si>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</si>
  <si>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</si>
  <si>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</si>
  <si>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</si>
  <si>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</si>
  <si>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</si>
  <si>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</si>
  <si>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</si>
  <si>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</si>
  <si>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</si>
  <si>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</si>
  <si>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</si>
  <si>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</si>
  <si>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</si>
  <si>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</si>
  <si>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</si>
  <si>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</si>
  <si>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</si>
  <si>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</si>
  <si>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</si>
  <si>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</si>
  <si>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</si>
  <si>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</si>
  <si>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</si>
  <si>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</si>
  <si>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</si>
  <si>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</si>
  <si>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</si>
  <si>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</si>
  <si>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</si>
  <si>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</si>
  <si>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</si>
  <si>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</si>
  <si>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</si>
  <si>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</si>
  <si>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</si>
  <si>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</si>
  <si>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</si>
  <si>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</si>
  <si>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</si>
  <si>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</si>
  <si>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</si>
  <si>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</si>
  <si>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</si>
  <si>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</si>
  <si>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</si>
  <si>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</si>
  <si>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</si>
  <si>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</si>
  <si>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</si>
  <si>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</si>
  <si>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</si>
  <si>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</si>
  <si>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</si>
  <si>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</si>
  <si>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</si>
  <si>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</si>
  <si>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</si>
  <si>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</si>
  <si>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</si>
  <si>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</si>
  <si>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</si>
  <si>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</si>
  <si>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</si>
  <si>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</si>
  <si>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</si>
  <si>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</si>
  <si>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</si>
  <si>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</si>
  <si>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</si>
  <si>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</si>
  <si>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</si>
  <si>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</si>
  <si>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</si>
  <si>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</si>
  <si>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</si>
  <si>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</si>
  <si>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</si>
  <si>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</si>
  <si>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</si>
  <si>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</si>
  <si>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</si>
  <si>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</si>
  <si>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</si>
  <si>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</si>
  <si>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</si>
  <si>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</si>
  <si>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</si>
  <si>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</si>
  <si>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</si>
  <si>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</si>
  <si>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</si>
  <si>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</si>
  <si>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</si>
  <si>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</si>
  <si>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</si>
  <si>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</si>
  <si>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</si>
  <si>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</si>
  <si>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</si>
  <si>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</si>
  <si>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</si>
  <si>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</si>
  <si>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</si>
  <si>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</si>
  <si>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</si>
  <si>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</si>
  <si>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</si>
  <si>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</si>
  <si>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</si>
  <si>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</si>
  <si>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</si>
  <si>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</si>
  <si>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</si>
  <si>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</si>
  <si>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</si>
  <si>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</si>
  <si>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</si>
  <si>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</si>
  <si>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</si>
  <si>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</si>
  <si>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</si>
  <si>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</si>
  <si>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</si>
  <si>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</si>
  <si>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</si>
  <si>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</si>
  <si>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</si>
  <si>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</si>
  <si>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</si>
  <si>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</si>
  <si>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</si>
  <si>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</si>
  <si>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</si>
  <si>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</si>
  <si>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</si>
  <si>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</si>
  <si>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</si>
  <si>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</si>
  <si>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</si>
  <si>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</si>
  <si>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</si>
  <si>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</si>
  <si>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</si>
  <si>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</si>
  <si>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</si>
  <si>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</si>
  <si>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</si>
  <si>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</si>
  <si>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</si>
  <si>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</si>
  <si>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</si>
  <si>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</si>
  <si>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</si>
  <si>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</si>
  <si>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</si>
  <si>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</si>
  <si>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</si>
  <si>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</si>
  <si>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</si>
  <si>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</si>
  <si>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</si>
  <si>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</si>
  <si>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</si>
  <si>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</si>
  <si>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</si>
  <si>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</si>
  <si>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</si>
  <si>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</si>
  <si>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</si>
  <si>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</si>
  <si>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</si>
  <si>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</si>
  <si>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</si>
  <si>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</si>
  <si>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</si>
  <si>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</si>
  <si>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</si>
  <si>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</si>
  <si>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</si>
  <si>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</si>
  <si>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</si>
  <si>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</si>
  <si>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</si>
  <si>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</si>
  <si>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</si>
  <si>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</si>
  <si>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</si>
  <si>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</si>
  <si>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</si>
  <si>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</si>
  <si>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</si>
  <si>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</si>
  <si>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</si>
  <si>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</si>
  <si>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</si>
  <si>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</si>
  <si>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</si>
  <si>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</si>
  <si>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</si>
  <si>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</si>
  <si>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</si>
  <si>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</si>
  <si>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</si>
  <si>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</si>
  <si>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</si>
  <si>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</si>
  <si>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</si>
  <si>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</si>
  <si>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</si>
  <si>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</si>
  <si>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</si>
  <si>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</si>
  <si>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</si>
  <si>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</si>
  <si>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</si>
  <si>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</si>
  <si>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</si>
  <si>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</si>
  <si>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</si>
  <si>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</si>
  <si>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</si>
  <si>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</si>
  <si>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</si>
  <si>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</si>
  <si>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</si>
  <si>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</si>
  <si>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</si>
  <si>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</si>
  <si>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</si>
  <si>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</si>
  <si>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</si>
  <si>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</si>
  <si>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</si>
  <si>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</si>
  <si>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</si>
  <si>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</si>
  <si>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</si>
  <si>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</si>
  <si>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</si>
  <si>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</si>
  <si>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</si>
  <si>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</si>
  <si>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</si>
  <si>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</si>
  <si>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</si>
  <si>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</si>
  <si>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</si>
  <si>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</si>
  <si>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</si>
  <si>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</si>
  <si>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</si>
  <si>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</si>
  <si>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</si>
  <si>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</si>
  <si>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</si>
  <si>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</si>
  <si>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</si>
  <si>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</si>
  <si>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</si>
  <si>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</si>
  <si>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</si>
  <si>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</si>
  <si>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</si>
  <si>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</si>
  <si>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</si>
  <si>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</si>
  <si>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</si>
  <si>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</si>
  <si>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</si>
  <si>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</si>
  <si>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</si>
  <si>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</si>
  <si>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</si>
  <si>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</si>
  <si>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</si>
  <si>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</si>
  <si>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</si>
  <si>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</si>
  <si>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</si>
  <si>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</si>
  <si>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</si>
  <si>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</si>
  <si>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</si>
  <si>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</si>
  <si>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</si>
  <si>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</si>
  <si>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</si>
  <si>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</si>
  <si>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</si>
  <si>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</si>
  <si>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</si>
  <si>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</si>
  <si>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</si>
  <si>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</si>
  <si>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</si>
  <si>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</si>
  <si>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</si>
  <si>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</si>
  <si>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</si>
  <si>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</si>
  <si>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</si>
  <si>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</si>
  <si>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</si>
  <si>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</si>
  <si>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</si>
  <si>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</si>
  <si>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</si>
  <si>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</si>
  <si>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</si>
  <si>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</si>
  <si>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</si>
  <si>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</si>
  <si>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</si>
  <si>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</si>
  <si>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</si>
  <si>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</si>
  <si>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</si>
  <si>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</si>
  <si>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</si>
  <si>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</si>
  <si>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</si>
  <si>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</si>
  <si>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</si>
  <si>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</si>
  <si>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</si>
  <si>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</si>
  <si>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</si>
  <si>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</si>
  <si>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</si>
  <si>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</si>
  <si>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</si>
  <si>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</si>
  <si>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</si>
  <si>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</si>
  <si>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</si>
  <si>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</si>
  <si>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</si>
  <si>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</si>
  <si>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</si>
  <si>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</si>
  <si>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</si>
  <si>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</si>
  <si>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</si>
  <si>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</si>
  <si>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</si>
  <si>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</si>
  <si>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</si>
  <si>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</si>
  <si>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</si>
  <si>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</si>
  <si>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</si>
  <si>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</si>
  <si>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</si>
  <si>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</si>
  <si>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</si>
  <si>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</si>
  <si>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</si>
  <si>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</si>
  <si>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</si>
  <si>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</si>
  <si>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</si>
  <si>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</si>
  <si>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</si>
  <si>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</si>
  <si>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</si>
  <si>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</si>
  <si>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</si>
  <si>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</si>
  <si>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</si>
  <si>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</si>
  <si>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</si>
  <si>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</si>
  <si>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</si>
  <si>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</si>
  <si>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</si>
  <si>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</si>
  <si>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</si>
  <si>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</si>
  <si>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</si>
  <si>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</si>
  <si>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</si>
  <si>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</si>
  <si>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</si>
  <si>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</si>
  <si>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</si>
  <si>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</si>
  <si>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</si>
  <si>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</si>
  <si>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</si>
  <si>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</si>
  <si>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</si>
  <si>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</si>
  <si>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</si>
  <si>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</si>
  <si>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</si>
  <si>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</si>
  <si>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</si>
  <si>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</si>
  <si>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</si>
  <si>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</si>
  <si>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</si>
  <si>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</si>
  <si>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</si>
  <si>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</si>
  <si>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</si>
  <si>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</si>
  <si>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</si>
  <si>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</si>
  <si>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</si>
  <si>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</si>
  <si>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</si>
  <si>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</si>
  <si>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</si>
  <si>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</si>
  <si>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</si>
  <si>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</si>
  <si>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</si>
  <si>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</si>
  <si>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</si>
  <si>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</si>
  <si>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</si>
  <si>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</si>
  <si>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</si>
  <si>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</si>
  <si>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</si>
  <si>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</si>
  <si>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</si>
  <si>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</si>
  <si>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</si>
  <si>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</si>
  <si>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</si>
  <si>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</si>
  <si>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</si>
  <si>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</si>
  <si>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</si>
  <si>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</si>
  <si>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</si>
  <si>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</si>
  <si>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</si>
  <si>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</si>
  <si>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</si>
  <si>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</si>
  <si>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</si>
  <si>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</si>
  <si>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</si>
  <si>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</si>
  <si>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</si>
  <si>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</si>
  <si>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</si>
  <si>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</si>
  <si>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</si>
  <si>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</si>
  <si>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</si>
  <si>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</si>
  <si>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</si>
  <si>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</si>
  <si>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</si>
  <si>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</si>
  <si>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</si>
  <si>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</si>
  <si>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</si>
  <si>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</si>
  <si>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</si>
  <si>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</si>
  <si>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</si>
  <si>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</si>
  <si>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</si>
  <si>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</si>
  <si>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</si>
  <si>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</si>
  <si>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</si>
  <si>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</si>
  <si>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</si>
  <si>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</si>
  <si>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</si>
  <si>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</si>
  <si>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</si>
  <si>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</si>
  <si>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</si>
  <si>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</si>
  <si>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</si>
  <si>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</si>
  <si>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</si>
  <si>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</si>
  <si>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</si>
  <si>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</si>
  <si>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</si>
  <si>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</si>
  <si>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</si>
  <si>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</si>
  <si>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</si>
  <si>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</si>
  <si>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</si>
  <si>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</si>
  <si>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</si>
  <si>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</si>
  <si>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</si>
  <si>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</si>
  <si>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</si>
  <si>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</si>
  <si>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</si>
  <si>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</si>
  <si>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</si>
  <si>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</si>
  <si>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</si>
  <si>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</si>
  <si>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</si>
  <si>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</si>
  <si>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</si>
  <si>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</si>
  <si>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</si>
  <si>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</si>
  <si>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</si>
  <si>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</si>
  <si>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</si>
  <si>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</si>
  <si>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</si>
  <si>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</si>
  <si>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</si>
  <si>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</si>
  <si>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</si>
  <si>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</si>
  <si>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</si>
  <si>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</si>
  <si>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</si>
  <si>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</si>
  <si>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</si>
  <si>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</si>
  <si>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</si>
  <si>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</si>
  <si>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</si>
  <si>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</si>
  <si>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</si>
  <si>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</si>
  <si>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</si>
  <si>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</si>
  <si>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</si>
  <si>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</si>
  <si>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</si>
  <si>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</si>
  <si>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</si>
  <si>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</si>
  <si>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</si>
  <si>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</si>
  <si>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</si>
  <si>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</si>
  <si>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</si>
  <si>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</si>
  <si>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</si>
  <si>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</si>
  <si>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</si>
  <si>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</si>
  <si>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</si>
  <si>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</si>
  <si>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</si>
  <si>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</si>
  <si>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</si>
  <si>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</si>
  <si>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</si>
  <si>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</si>
  <si>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</si>
  <si>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</si>
  <si>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</si>
  <si>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</si>
  <si>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</si>
  <si>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</si>
  <si>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</si>
  <si>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</si>
  <si>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</si>
  <si>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</si>
  <si>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</si>
  <si>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</si>
  <si>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</si>
  <si>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</si>
  <si>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</si>
  <si>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</si>
  <si>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</si>
  <si>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</si>
  <si>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</si>
  <si>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</si>
  <si>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</si>
  <si>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</si>
  <si>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</si>
  <si>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</si>
  <si>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</si>
  <si>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</si>
  <si>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</si>
  <si>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</si>
  <si>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</si>
  <si>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</si>
  <si>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</si>
  <si>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</si>
  <si>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</si>
  <si>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</si>
  <si>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</si>
  <si>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</si>
  <si>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</si>
  <si>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</si>
  <si>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</si>
  <si>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</si>
  <si>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</si>
  <si>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</si>
  <si>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</si>
  <si>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</si>
  <si>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</si>
  <si>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</si>
  <si>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</si>
  <si>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</si>
  <si>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</si>
  <si>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</si>
  <si>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</si>
  <si>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</si>
  <si>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</si>
  <si>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</si>
  <si>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</si>
  <si>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</si>
  <si>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</si>
  <si>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</si>
  <si>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</si>
  <si>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</si>
  <si>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</si>
  <si>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</si>
  <si>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</si>
  <si>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</si>
  <si>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</si>
  <si>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</si>
  <si>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</si>
  <si>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</si>
  <si>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</si>
  <si>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</si>
  <si>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</si>
  <si>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</si>
  <si>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</si>
  <si>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</si>
  <si>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</si>
  <si>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</si>
  <si>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</si>
  <si>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</si>
  <si>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</si>
  <si>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</si>
  <si>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</si>
  <si>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</si>
  <si>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</si>
  <si>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</si>
  <si>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</si>
  <si>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</si>
  <si>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</si>
  <si>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</si>
  <si>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</si>
  <si>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</si>
  <si>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</si>
  <si>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</si>
  <si>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</si>
  <si>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</si>
  <si>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</si>
  <si>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</si>
  <si>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</si>
  <si>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</si>
  <si>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</si>
  <si>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</si>
  <si>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</si>
  <si>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</si>
  <si>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</si>
  <si>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</si>
  <si>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</si>
  <si>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</si>
  <si>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</si>
  <si>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</si>
  <si>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</si>
  <si>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</si>
  <si>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</si>
  <si>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</si>
  <si>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</si>
  <si>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</si>
  <si>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</si>
  <si>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</si>
  <si>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</si>
  <si>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</si>
  <si>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</si>
  <si>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</si>
  <si>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</si>
  <si>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</si>
  <si>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</si>
  <si>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</si>
  <si>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</si>
  <si>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</si>
  <si>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</si>
  <si>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</si>
  <si>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</si>
  <si>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</si>
  <si>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</si>
  <si>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</si>
  <si>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</si>
  <si>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</si>
  <si>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</si>
  <si>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</si>
  <si>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</si>
  <si>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</si>
  <si>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</si>
  <si>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</si>
  <si>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</si>
  <si>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</si>
  <si>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</si>
  <si>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</si>
  <si>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</si>
  <si>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</si>
  <si>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</si>
  <si>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</si>
  <si>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</si>
  <si>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</si>
  <si>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</si>
  <si>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</si>
  <si>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</si>
  <si>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</si>
  <si>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</si>
  <si>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</si>
  <si>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</si>
  <si>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</si>
  <si>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</si>
  <si>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</si>
  <si>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</si>
  <si>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</si>
  <si>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</si>
  <si>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</si>
  <si>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</si>
  <si>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</si>
  <si>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</si>
  <si>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</si>
  <si>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</si>
  <si>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</si>
  <si>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</si>
  <si>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</si>
  <si>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</si>
  <si>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</si>
  <si>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</si>
  <si>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</si>
  <si>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</si>
  <si>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</si>
  <si>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</si>
  <si>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</si>
  <si>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</si>
  <si>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</si>
  <si>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</si>
  <si>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</si>
  <si>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</si>
  <si>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</si>
  <si>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</si>
  <si>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</si>
  <si>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</si>
  <si>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</si>
  <si>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</si>
  <si>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</si>
  <si>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</si>
  <si>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</si>
  <si>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</si>
  <si>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</si>
  <si>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</si>
  <si>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</si>
  <si>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</si>
  <si>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</si>
  <si>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</si>
  <si>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</si>
  <si>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</si>
  <si>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</si>
  <si>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</si>
  <si>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</si>
  <si>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</si>
  <si>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</si>
  <si>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</si>
  <si>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</si>
  <si>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</si>
  <si>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</si>
  <si>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</si>
  <si>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</si>
  <si>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</si>
  <si>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</si>
  <si>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</si>
  <si>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</si>
  <si>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</si>
  <si>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</si>
  <si>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</si>
  <si>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</si>
  <si>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</si>
  <si>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</si>
  <si>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</si>
  <si>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</si>
  <si>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</si>
  <si>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</si>
  <si>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</si>
  <si>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</si>
  <si>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</si>
  <si>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</si>
  <si>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</si>
  <si>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</si>
  <si>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</si>
  <si>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</si>
  <si>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</si>
  <si>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</si>
  <si>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</si>
  <si>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</si>
  <si>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</si>
  <si>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</si>
  <si>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</si>
  <si>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</si>
  <si>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</si>
  <si>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</si>
  <si>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</si>
  <si>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</si>
  <si>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</si>
  <si>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</si>
  <si>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</si>
  <si>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</si>
  <si>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</si>
  <si>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</si>
  <si>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</si>
  <si>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</si>
  <si>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</si>
  <si>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</si>
  <si>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</si>
  <si>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</si>
  <si>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</si>
  <si>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</si>
  <si>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</si>
  <si>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</si>
  <si>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</si>
  <si>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</si>
  <si>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</si>
  <si>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</si>
  <si>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</si>
  <si>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</si>
  <si>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</si>
  <si>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</si>
  <si>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</si>
  <si>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</si>
  <si>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</si>
  <si>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</si>
  <si>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</si>
  <si>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</si>
  <si>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</si>
  <si>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</si>
  <si>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</si>
  <si>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</si>
  <si>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</si>
  <si>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</si>
  <si>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</si>
  <si>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</si>
  <si>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</si>
  <si>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</si>
  <si>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</si>
  <si>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</si>
  <si>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</si>
  <si>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</si>
  <si>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</si>
  <si>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</si>
  <si>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</si>
  <si>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</si>
  <si>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</si>
  <si>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</si>
  <si>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</si>
  <si>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</si>
  <si>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</si>
  <si>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</si>
  <si>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</si>
  <si>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</si>
  <si>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</si>
  <si>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</si>
  <si>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</si>
  <si>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</si>
  <si>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</si>
  <si>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</si>
  <si>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</si>
  <si>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</si>
  <si>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</si>
  <si>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</si>
  <si>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</si>
  <si>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</si>
  <si>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</si>
  <si>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</si>
  <si>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</si>
  <si>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</si>
  <si>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</si>
  <si>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</si>
  <si>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</si>
  <si>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</si>
  <si>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</si>
  <si>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</si>
  <si>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</si>
  <si>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</si>
  <si>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</si>
  <si>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</si>
  <si>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</si>
  <si>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</si>
  <si>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</si>
  <si>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</si>
  <si>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</si>
  <si>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</si>
  <si>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</si>
  <si>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</si>
  <si>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</si>
  <si>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</si>
  <si>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</si>
  <si>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</si>
  <si>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</si>
  <si>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</si>
  <si>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</si>
  <si>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</si>
  <si>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</si>
  <si>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</si>
  <si>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</si>
  <si>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</si>
  <si>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</si>
  <si>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</si>
  <si>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</si>
  <si>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</si>
  <si>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</si>
  <si>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</si>
  <si>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</si>
  <si>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</si>
  <si>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</si>
  <si>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</si>
  <si>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</si>
  <si>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</si>
  <si>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</si>
  <si>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</si>
  <si>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</si>
  <si>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</si>
  <si>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</si>
  <si>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</si>
  <si>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</si>
  <si>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</si>
  <si>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</si>
  <si>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</si>
  <si>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</si>
  <si>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</si>
  <si>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</si>
  <si>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</si>
  <si>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</si>
  <si>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</si>
  <si>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</si>
  <si>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</si>
  <si>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</si>
  <si>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</si>
  <si>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</si>
  <si>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</si>
  <si>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</si>
  <si>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</si>
  <si>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</si>
  <si>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</si>
  <si>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</si>
  <si>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</si>
  <si>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</si>
  <si>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</si>
  <si>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</si>
  <si>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</si>
  <si>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</si>
  <si>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</si>
  <si>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</si>
  <si>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</si>
  <si>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</si>
  <si>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</si>
  <si>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</si>
  <si>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</si>
  <si>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</si>
  <si>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</si>
  <si>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</si>
  <si>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</si>
  <si>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</si>
  <si>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</si>
  <si>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</si>
  <si>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</si>
  <si>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</si>
  <si>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</si>
  <si>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</si>
  <si>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</si>
  <si>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</si>
  <si>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</si>
  <si>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</si>
  <si>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</si>
  <si>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</si>
  <si>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</si>
  <si>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</si>
  <si>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</si>
  <si>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</si>
  <si>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</si>
  <si>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</si>
  <si>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</si>
  <si>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</si>
  <si>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</si>
  <si>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</si>
  <si>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</si>
  <si>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</si>
  <si>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</si>
  <si>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</si>
  <si>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</si>
  <si>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</si>
  <si>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</si>
  <si>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</si>
  <si>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</si>
  <si>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</si>
  <si>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</si>
  <si>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</si>
  <si>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</si>
  <si>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</si>
  <si>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</si>
  <si>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</si>
  <si>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</si>
  <si>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</si>
  <si>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</si>
  <si>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</si>
  <si>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</si>
  <si>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</si>
  <si>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</si>
  <si>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</si>
  <si>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</si>
  <si>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</si>
  <si>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</si>
  <si>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</si>
  <si>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</si>
  <si>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</si>
  <si>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</si>
  <si>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</si>
  <si>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</si>
  <si>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</si>
  <si>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</si>
  <si>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</si>
  <si>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</si>
  <si>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</si>
  <si>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</si>
  <si>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</si>
  <si>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</si>
  <si>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</si>
  <si>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</si>
  <si>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</si>
  <si>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</si>
  <si>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</si>
  <si>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</si>
  <si>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</si>
  <si>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</si>
  <si>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</si>
  <si>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</si>
  <si>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</si>
  <si>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</si>
  <si>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</si>
  <si>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</si>
  <si>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</si>
  <si>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</si>
  <si>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</si>
  <si>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</si>
  <si>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</si>
  <si>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</si>
  <si>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</si>
  <si>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</si>
  <si>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</si>
  <si>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</si>
  <si>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</si>
  <si>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</si>
  <si>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</si>
  <si>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</si>
  <si>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</si>
  <si>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</si>
  <si>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</si>
  <si>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</si>
  <si>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</si>
  <si>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</si>
  <si>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</si>
  <si>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</si>
  <si>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</si>
  <si>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</si>
  <si>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</si>
  <si>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</si>
  <si>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</si>
  <si>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</si>
  <si>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</si>
  <si>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</si>
  <si>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</si>
  <si>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</si>
  <si>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</si>
  <si>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</si>
  <si>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</si>
  <si>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</si>
  <si>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</si>
  <si>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</si>
  <si>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</si>
  <si>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</si>
  <si>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</si>
  <si>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</si>
  <si>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</si>
  <si>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</si>
  <si>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</si>
  <si>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</si>
  <si>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</si>
  <si>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</si>
  <si>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</si>
  <si>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</si>
  <si>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</si>
  <si>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</si>
  <si>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</si>
  <si>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</si>
  <si>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</si>
  <si>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</si>
  <si>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</si>
  <si>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</si>
  <si>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</si>
  <si>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</si>
  <si>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</si>
  <si>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</si>
  <si>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</si>
  <si>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</si>
  <si>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</si>
  <si>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</si>
  <si>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</si>
  <si>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</si>
  <si>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</si>
  <si>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</si>
  <si>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</si>
  <si>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</si>
  <si>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</si>
  <si>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</si>
  <si>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</si>
  <si>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</si>
  <si>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</si>
  <si>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</si>
  <si>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</si>
  <si>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</si>
  <si>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</si>
  <si>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</si>
  <si>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</si>
  <si>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</si>
  <si>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</si>
  <si>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</si>
  <si>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</si>
  <si>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</si>
  <si>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</si>
  <si>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</si>
  <si>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</si>
  <si>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</si>
  <si>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</si>
  <si>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</si>
  <si>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</si>
  <si>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</si>
  <si>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</si>
  <si>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</si>
  <si>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</si>
  <si>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</si>
  <si>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</si>
  <si>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</si>
  <si>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</si>
  <si>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</si>
  <si>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</si>
  <si>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</si>
  <si>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</si>
  <si>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</si>
  <si>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</si>
  <si>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</si>
  <si>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</si>
  <si>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</si>
  <si>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</si>
  <si>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</si>
  <si>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</si>
  <si>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</si>
  <si>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</si>
  <si>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</si>
  <si>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</si>
  <si>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</si>
  <si>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</si>
  <si>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</si>
  <si>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</si>
  <si>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</si>
  <si>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</si>
  <si>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</si>
  <si>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</si>
  <si>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</si>
  <si>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</si>
  <si>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</si>
  <si>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</si>
  <si>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</si>
  <si>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</si>
  <si>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</si>
  <si>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</si>
  <si>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</si>
  <si>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</si>
  <si>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</si>
  <si>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</si>
  <si>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</si>
  <si>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</si>
  <si>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</si>
  <si>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</si>
  <si>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</si>
  <si>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</si>
  <si>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</si>
  <si>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</si>
  <si>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</si>
  <si>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</si>
  <si>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</si>
  <si>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</si>
  <si>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</si>
  <si>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</si>
  <si>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</si>
  <si>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</si>
  <si>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</si>
  <si>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</si>
  <si>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</si>
  <si>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</si>
  <si>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</si>
  <si>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</si>
  <si>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</si>
  <si>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</si>
  <si>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</si>
  <si>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</si>
  <si>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</si>
  <si>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</si>
  <si>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</si>
  <si>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</si>
  <si>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</si>
  <si>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</si>
  <si>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</si>
  <si>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</si>
  <si>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</si>
  <si>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</si>
  <si>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</si>
  <si>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</si>
  <si>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</si>
  <si>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</si>
  <si>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</si>
  <si>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</si>
  <si>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</si>
  <si>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</si>
  <si>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</si>
  <si>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</si>
  <si>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</si>
  <si>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</si>
  <si>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</si>
  <si>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</si>
  <si>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</si>
  <si>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</si>
  <si>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</si>
  <si>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</si>
  <si>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</si>
  <si>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</si>
  <si>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</si>
  <si>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</si>
  <si>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</si>
  <si>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</si>
  <si>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</si>
  <si>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</si>
  <si>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</si>
  <si>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</si>
  <si>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</si>
  <si>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</si>
  <si>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</si>
  <si>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</si>
  <si>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</si>
  <si>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</si>
  <si>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</si>
  <si>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</si>
  <si>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</si>
  <si>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</si>
  <si>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</si>
  <si>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</si>
  <si>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</si>
  <si>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</si>
  <si>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</si>
  <si>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</si>
  <si>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</si>
  <si>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</si>
  <si>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</si>
  <si>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</si>
  <si>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</si>
  <si>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</si>
  <si>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</si>
  <si>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</si>
  <si>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</si>
  <si>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</si>
  <si>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</si>
  <si>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</si>
  <si>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</si>
  <si>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</si>
  <si>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</si>
  <si>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</si>
  <si>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</si>
  <si>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</si>
  <si>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</si>
  <si>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</si>
  <si>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</si>
  <si>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</si>
  <si>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</si>
  <si>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</si>
  <si>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</si>
  <si>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</si>
  <si>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</si>
  <si>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</si>
  <si>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</si>
  <si>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</si>
  <si>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</si>
  <si>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</si>
  <si>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</si>
  <si>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</si>
  <si>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</si>
  <si>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</si>
  <si>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</si>
  <si>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</si>
  <si>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</si>
  <si>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</si>
  <si>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</si>
  <si>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</si>
  <si>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</si>
  <si>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</si>
  <si>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</si>
  <si>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</si>
  <si>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</si>
  <si>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</si>
  <si>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</si>
  <si>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</si>
  <si>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</si>
  <si>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</si>
  <si>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</si>
  <si>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</si>
  <si>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</si>
  <si>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</si>
  <si>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</si>
  <si>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</si>
  <si>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</si>
  <si>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</si>
  <si>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</si>
  <si>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</si>
  <si>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</si>
  <si>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</si>
  <si>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</si>
  <si>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</si>
  <si>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</si>
  <si>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</si>
  <si>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</si>
  <si>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</si>
  <si>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</si>
  <si>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</si>
  <si>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</si>
  <si>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</si>
  <si>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</si>
  <si>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</si>
  <si>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</si>
  <si>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</si>
  <si>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</si>
  <si>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</si>
  <si>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</si>
  <si>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</si>
  <si>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</si>
  <si>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</si>
  <si>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</si>
  <si>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</si>
  <si>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</si>
  <si>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</si>
  <si>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</si>
  <si>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</si>
  <si>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</si>
  <si>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</si>
  <si>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</si>
  <si>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</si>
  <si>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</si>
  <si>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</si>
  <si>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</si>
  <si>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</si>
  <si>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</si>
  <si>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</si>
  <si>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</si>
  <si>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</si>
  <si>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</si>
  <si>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</si>
  <si>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</si>
  <si>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</si>
  <si>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</si>
  <si>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</si>
  <si>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</si>
  <si>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</si>
  <si>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</si>
  <si>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</si>
  <si>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</si>
  <si>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</si>
  <si>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</si>
  <si>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</si>
  <si>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</si>
  <si>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</si>
  <si>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</si>
  <si>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</si>
  <si>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</si>
  <si>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</si>
  <si>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</si>
  <si>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</si>
  <si>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</si>
  <si>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</si>
  <si>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</si>
  <si>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</si>
  <si>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</si>
  <si>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</si>
  <si>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</si>
  <si>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</si>
  <si>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</si>
  <si>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</si>
  <si>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</si>
  <si>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</si>
  <si>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</si>
  <si>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</si>
  <si>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</si>
  <si>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</si>
  <si>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</si>
  <si>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</si>
  <si>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</si>
  <si>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</si>
  <si>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</si>
  <si>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</si>
  <si>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</si>
  <si>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</si>
  <si>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</si>
  <si>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</si>
  <si>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</si>
  <si>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</si>
  <si>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</si>
  <si>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</si>
  <si>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</si>
  <si>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</si>
  <si>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</si>
  <si>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</si>
  <si>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</si>
  <si>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</si>
  <si>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</si>
  <si>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</si>
  <si>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</si>
  <si>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</si>
  <si>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</si>
  <si>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</si>
  <si>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</si>
  <si>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</si>
  <si>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</si>
  <si>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</si>
  <si>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</si>
  <si>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</si>
  <si>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</si>
  <si>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</si>
  <si>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</si>
  <si>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</si>
  <si>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</si>
  <si>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</si>
  <si>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</si>
  <si>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</si>
  <si>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</si>
  <si>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</si>
  <si>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</si>
  <si>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</si>
  <si>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</si>
  <si>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</si>
  <si>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</si>
  <si>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</si>
  <si>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</si>
  <si>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</si>
  <si>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</si>
  <si>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</si>
  <si>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</si>
  <si>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</si>
  <si>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</si>
  <si>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</si>
  <si>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</si>
  <si>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</si>
  <si>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</si>
  <si>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</si>
  <si>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</si>
  <si>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</si>
  <si>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</si>
  <si>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</si>
  <si>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</si>
  <si>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</si>
  <si>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</si>
  <si>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</si>
  <si>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</si>
  <si>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</si>
  <si>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</si>
  <si>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</si>
  <si>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</si>
  <si>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</si>
  <si>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</si>
  <si>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</si>
  <si>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</si>
  <si>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</si>
  <si>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</si>
  <si>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</si>
  <si>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</si>
  <si>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</si>
  <si>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</si>
  <si>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</si>
  <si>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</si>
  <si>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</si>
  <si>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</si>
  <si>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</si>
  <si>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</si>
  <si>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</si>
  <si>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</si>
  <si>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</si>
  <si>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</si>
  <si>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</si>
  <si>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</si>
  <si>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</si>
  <si>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</si>
  <si>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</si>
  <si>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</si>
  <si>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</si>
  <si>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</si>
  <si>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</si>
  <si>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</si>
  <si>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</si>
  <si>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</si>
  <si>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</si>
  <si>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</si>
  <si>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</si>
  <si>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</si>
  <si>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</si>
  <si>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</si>
  <si>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</si>
  <si>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</si>
  <si>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</si>
  <si>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</si>
  <si>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</si>
  <si>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</si>
  <si>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</si>
  <si>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</si>
  <si>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</si>
  <si>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</si>
  <si>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</si>
  <si>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</si>
  <si>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</si>
  <si>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</si>
  <si>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</si>
  <si>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</si>
  <si>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</si>
  <si>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</si>
  <si>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</si>
  <si>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</si>
  <si>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</si>
  <si>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</si>
  <si>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</si>
  <si>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</si>
  <si>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</si>
  <si>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</si>
  <si>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</si>
  <si>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</si>
  <si>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</si>
  <si>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</si>
  <si>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</si>
  <si>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</si>
  <si>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</si>
  <si>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</si>
  <si>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</si>
  <si>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</si>
  <si>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</si>
  <si>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</si>
  <si>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</si>
  <si>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</si>
  <si>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</si>
  <si>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</si>
  <si>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</si>
  <si>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</si>
  <si>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</si>
  <si>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</si>
  <si>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</si>
  <si>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</si>
  <si>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</si>
  <si>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</si>
  <si>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</si>
  <si>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</si>
  <si>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</si>
  <si>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</si>
  <si>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</si>
  <si>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</si>
  <si>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</si>
  <si>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</si>
  <si>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</si>
  <si>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</si>
  <si>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</si>
  <si>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</si>
  <si>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</si>
  <si>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</si>
  <si>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</si>
  <si>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</si>
  <si>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</si>
  <si>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</si>
  <si>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</si>
  <si>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</si>
  <si>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</si>
  <si>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</si>
  <si>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</si>
  <si>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</si>
  <si>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</si>
  <si>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</si>
  <si>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</si>
  <si>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</si>
  <si>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</si>
  <si>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</si>
  <si>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</si>
  <si>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</si>
  <si>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</si>
  <si>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</si>
  <si>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</si>
  <si>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</si>
  <si>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</si>
  <si>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</si>
  <si>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</si>
  <si>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</si>
  <si>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</si>
  <si>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</si>
  <si>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</si>
  <si>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</si>
  <si>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</si>
  <si>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</si>
  <si>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</si>
  <si>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</si>
  <si>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</si>
  <si>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</si>
  <si>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</si>
  <si>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</si>
  <si>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</si>
  <si>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</si>
  <si>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</si>
  <si>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</si>
  <si>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</si>
  <si>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</si>
  <si>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</si>
  <si>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</si>
  <si>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</si>
  <si>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</si>
  <si>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</si>
  <si>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</si>
  <si>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</si>
  <si>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</si>
  <si>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</si>
  <si>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</si>
  <si>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</si>
  <si>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</si>
  <si>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</si>
  <si>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</si>
  <si>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</si>
  <si>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</si>
  <si>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</si>
  <si>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</si>
  <si>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</si>
  <si>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</si>
  <si>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</si>
  <si>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</si>
  <si>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</si>
  <si>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</si>
  <si>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</si>
  <si>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</si>
  <si>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</si>
  <si>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</si>
  <si>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</si>
  <si>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</si>
  <si>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</si>
  <si>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</si>
  <si>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</si>
  <si>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</si>
  <si>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</si>
  <si>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</si>
  <si>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</si>
  <si>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</si>
  <si>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</si>
  <si>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</si>
  <si>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</si>
  <si>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</si>
  <si>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</si>
  <si>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</si>
  <si>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</si>
  <si>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</si>
  <si>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</si>
  <si>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</si>
  <si>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</si>
  <si>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</si>
  <si>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</si>
  <si>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</si>
  <si>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</si>
  <si>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</si>
  <si>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</si>
  <si>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</si>
  <si>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</si>
  <si>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</si>
  <si>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</si>
  <si>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</si>
  <si>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</si>
  <si>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</si>
  <si>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</si>
  <si>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</si>
  <si>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</si>
  <si>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</si>
  <si>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</si>
  <si>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</si>
  <si>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</si>
  <si>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</si>
  <si>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</si>
  <si>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</si>
  <si>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</si>
  <si>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</si>
  <si>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</si>
  <si>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</si>
  <si>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</si>
  <si>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</si>
  <si>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</si>
  <si>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</si>
  <si>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</si>
  <si>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</si>
  <si>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</si>
  <si>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</si>
  <si>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</si>
  <si>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</si>
  <si>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</si>
  <si>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</si>
  <si>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</si>
  <si>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</si>
  <si>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</si>
  <si>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</si>
  <si>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</si>
  <si>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</si>
  <si>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</si>
  <si>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</si>
  <si>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</si>
  <si>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</si>
  <si>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</si>
  <si>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</si>
  <si>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</si>
  <si>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</si>
  <si>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</si>
  <si>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</si>
  <si>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</si>
  <si>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</si>
  <si>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</si>
  <si>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</si>
  <si>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</si>
  <si>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</si>
  <si>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</si>
  <si>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</si>
  <si>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</si>
  <si>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</si>
  <si>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</si>
  <si>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</si>
  <si>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</si>
  <si>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</si>
  <si>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</si>
  <si>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</si>
  <si>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</si>
  <si>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</si>
  <si>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</si>
  <si>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</si>
  <si>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</si>
  <si>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</si>
  <si>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</si>
  <si>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</si>
  <si>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</si>
  <si>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</si>
  <si>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</si>
  <si>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</si>
  <si>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</si>
  <si>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</si>
  <si>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</si>
  <si>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</si>
  <si>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</si>
  <si>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</si>
  <si>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</si>
  <si>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</si>
  <si>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</si>
  <si>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</si>
  <si>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</si>
  <si>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</si>
  <si>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</si>
  <si>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</si>
  <si>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</si>
  <si>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</si>
  <si>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</si>
  <si>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</si>
  <si>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</si>
  <si>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</si>
  <si>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</si>
  <si>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</si>
  <si>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</si>
  <si>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</si>
  <si>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</si>
  <si>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</si>
  <si>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</si>
  <si>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</si>
  <si>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</si>
  <si>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</si>
  <si>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</si>
  <si>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</si>
  <si>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</si>
  <si>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</si>
  <si>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</si>
  <si>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</si>
  <si>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</si>
  <si>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</si>
  <si>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</si>
  <si>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</si>
  <si>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</si>
  <si>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</si>
  <si>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</si>
  <si>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</si>
  <si>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</si>
  <si>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</si>
  <si>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</si>
  <si>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</si>
  <si>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</si>
  <si>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</si>
  <si>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</si>
  <si>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</si>
  <si>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</si>
  <si>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</si>
  <si>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</si>
  <si>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</si>
  <si>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</si>
  <si>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</si>
  <si>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</si>
  <si>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</si>
  <si>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</si>
  <si>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</si>
  <si>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</si>
  <si>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</si>
  <si>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</si>
  <si>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</si>
  <si>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</si>
  <si>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</si>
  <si>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</si>
  <si>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</si>
  <si>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</si>
  <si>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</si>
  <si>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</si>
  <si>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</si>
  <si>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</si>
  <si>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</si>
  <si>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</si>
  <si>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</si>
  <si>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</si>
  <si>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</si>
  <si>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</si>
  <si>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</si>
  <si>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</si>
  <si>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</si>
  <si>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</si>
  <si>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</si>
  <si>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</si>
  <si>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</si>
  <si>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</si>
  <si>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</si>
  <si>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</si>
  <si>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</si>
  <si>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</si>
  <si>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</si>
  <si>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</si>
  <si>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</si>
  <si>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</si>
  <si>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</si>
  <si>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</si>
  <si>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</si>
  <si>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</si>
  <si>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</si>
  <si>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</si>
  <si>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</si>
  <si>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</si>
  <si>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</si>
  <si>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</si>
  <si>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</si>
  <si>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</si>
  <si>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</si>
  <si>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</si>
  <si>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</si>
  <si>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</si>
  <si>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</si>
  <si>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</si>
  <si>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</si>
  <si>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</si>
  <si>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</si>
  <si>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</si>
  <si>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</si>
  <si>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</si>
  <si>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</si>
  <si>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</si>
  <si>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</si>
  <si>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</si>
  <si>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</si>
  <si>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</si>
  <si>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</si>
  <si>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</si>
  <si>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</si>
  <si>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</si>
  <si>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</si>
  <si>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</si>
  <si>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</si>
  <si>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</si>
  <si>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</si>
  <si>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</si>
  <si>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</si>
  <si>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</si>
  <si>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</si>
  <si>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</si>
  <si>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</si>
  <si>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</si>
  <si>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</si>
  <si>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</si>
  <si>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</si>
  <si>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</si>
  <si>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</si>
  <si>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</si>
  <si>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</si>
  <si>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</si>
  <si>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</si>
  <si>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</si>
  <si>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</si>
  <si>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</si>
  <si>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</si>
  <si>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</si>
  <si>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</si>
  <si>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</si>
  <si>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</si>
  <si>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</si>
  <si>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</si>
  <si>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</si>
  <si>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</si>
  <si>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</si>
  <si>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</si>
  <si>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</si>
  <si>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</si>
  <si>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</si>
  <si>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</si>
  <si>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</si>
  <si>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</si>
  <si>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</si>
  <si>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</si>
  <si>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</si>
  <si>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</si>
  <si>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</si>
  <si>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</si>
  <si>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</si>
  <si>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</si>
  <si>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</si>
  <si>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</si>
  <si>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</si>
  <si>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</si>
  <si>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</si>
  <si>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</si>
  <si>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</si>
  <si>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</si>
  <si>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</si>
  <si>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</si>
  <si>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</si>
  <si>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</si>
  <si>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</si>
  <si>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</si>
  <si>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</si>
  <si>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</si>
  <si>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</si>
  <si>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</si>
  <si>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</si>
  <si>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</si>
  <si>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</si>
  <si>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</si>
  <si>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</si>
  <si>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</si>
  <si>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</si>
  <si>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</si>
  <si>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</si>
  <si>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</si>
  <si>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</si>
  <si>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</si>
  <si>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</si>
  <si>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</si>
  <si>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</si>
  <si>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</si>
  <si>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</si>
  <si>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</si>
  <si>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</si>
  <si>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</si>
  <si>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</si>
  <si>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</si>
  <si>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</si>
  <si>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</si>
  <si>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</si>
  <si>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</si>
  <si>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</si>
  <si>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</si>
  <si>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</si>
  <si>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</si>
  <si>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</si>
  <si>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</si>
  <si>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</si>
  <si>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</si>
  <si>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</si>
  <si>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</si>
  <si>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</si>
  <si>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</si>
  <si>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</si>
  <si>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</si>
  <si>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</si>
  <si>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</si>
  <si>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</si>
  <si>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</si>
  <si>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</si>
  <si>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</si>
  <si>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</si>
  <si>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</si>
  <si>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</si>
  <si>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</si>
  <si>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</si>
  <si>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</si>
  <si>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</si>
  <si>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</si>
  <si>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</si>
  <si>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</si>
  <si>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</si>
  <si>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</si>
  <si>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</si>
  <si>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</si>
  <si>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</si>
  <si>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</si>
  <si>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</si>
  <si>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</si>
  <si>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</si>
  <si>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</si>
  <si>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</si>
  <si>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</si>
  <si>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</si>
  <si>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</si>
  <si>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</si>
  <si>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</si>
  <si>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</si>
  <si>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</si>
  <si>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</si>
  <si>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</si>
  <si>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</si>
  <si>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</si>
  <si>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</si>
  <si>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</si>
  <si>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</si>
  <si>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</si>
  <si>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</si>
  <si>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</si>
  <si>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</si>
  <si>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</si>
  <si>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</si>
  <si>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</si>
  <si>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</si>
  <si>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</si>
  <si>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</si>
  <si>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</si>
  <si>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</si>
  <si>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</si>
  <si>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</si>
  <si>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</si>
  <si>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</si>
  <si>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</si>
  <si>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</si>
  <si>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</si>
  <si>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</si>
  <si>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</si>
  <si>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</si>
  <si>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</si>
  <si>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</si>
  <si>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</si>
  <si>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</si>
  <si>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</si>
  <si>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</si>
  <si>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</si>
  <si>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</si>
  <si>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</si>
  <si>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</si>
  <si>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</si>
  <si>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</si>
  <si>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</si>
  <si>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</si>
  <si>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</si>
  <si>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</si>
  <si>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</si>
  <si>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</si>
  <si>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</si>
  <si>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</si>
  <si>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</si>
  <si>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</si>
  <si>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</si>
  <si>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</si>
  <si>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</si>
  <si>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</si>
  <si>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</si>
  <si>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</si>
  <si>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</si>
  <si>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</si>
  <si>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</si>
  <si>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</si>
  <si>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</si>
  <si>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</si>
  <si>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</si>
  <si>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</si>
  <si>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</si>
  <si>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</si>
  <si>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</si>
  <si>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</si>
  <si>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</si>
  <si>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</si>
  <si>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</si>
  <si>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</si>
  <si>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</si>
  <si>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</si>
  <si>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</si>
  <si>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</si>
  <si>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</si>
  <si>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</si>
  <si>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</si>
  <si>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</si>
  <si>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</si>
  <si>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</si>
  <si>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</si>
  <si>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</si>
  <si>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</si>
  <si>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</si>
  <si>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</si>
  <si>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</si>
  <si>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</si>
  <si>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</si>
  <si>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</si>
  <si>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</si>
  <si>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</si>
  <si>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</si>
  <si>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</si>
  <si>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</si>
  <si>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</si>
  <si>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</si>
  <si>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</si>
  <si>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</si>
  <si>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</si>
  <si>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</si>
  <si>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</si>
  <si>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</si>
  <si>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</si>
  <si>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</si>
  <si>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</si>
  <si>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</si>
  <si>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</si>
  <si>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</si>
  <si>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</si>
  <si>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</si>
  <si>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</si>
  <si>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</si>
  <si>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</si>
  <si>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</si>
  <si>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</si>
  <si>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</si>
  <si>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</si>
  <si>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</si>
  <si>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</si>
  <si>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</si>
  <si>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</si>
  <si>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</si>
  <si>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</si>
  <si>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</si>
  <si>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</si>
  <si>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</si>
  <si>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</si>
  <si>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</si>
  <si>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</si>
  <si>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</si>
  <si>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</si>
  <si>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</si>
  <si>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</si>
  <si>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</si>
  <si>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</si>
  <si>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</si>
  <si>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</si>
  <si>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</si>
  <si>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</si>
  <si>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</si>
  <si>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</si>
  <si>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</si>
  <si>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</si>
  <si>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</si>
  <si>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</si>
  <si>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</si>
  <si>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</si>
  <si>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</si>
  <si>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</si>
  <si>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</si>
  <si>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</si>
  <si>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</si>
  <si>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</si>
  <si>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</si>
  <si>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</si>
  <si>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</si>
  <si>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</si>
  <si>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</si>
  <si>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</si>
  <si>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</si>
  <si>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</si>
  <si>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</si>
  <si>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</si>
  <si>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</si>
  <si>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</si>
  <si>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</si>
  <si>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</si>
  <si>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</si>
  <si>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</si>
  <si>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</si>
  <si>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</si>
  <si>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</si>
  <si>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</si>
  <si>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</si>
  <si>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</si>
  <si>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</si>
  <si>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</si>
  <si>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</si>
  <si>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</si>
  <si>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</si>
  <si>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</si>
  <si>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</si>
  <si>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</si>
  <si>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</si>
  <si>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</si>
  <si>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</si>
  <si>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</si>
  <si>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</si>
  <si>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</si>
  <si>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</si>
  <si>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</si>
  <si>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</si>
  <si>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</si>
  <si>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</si>
  <si>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</si>
  <si>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</si>
  <si>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</si>
  <si>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</si>
  <si>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</si>
  <si>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</si>
  <si>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</si>
  <si>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</si>
  <si>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</si>
  <si>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</si>
  <si>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</si>
  <si>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</si>
  <si>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</si>
  <si>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</si>
  <si>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</si>
  <si>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</si>
  <si>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</si>
  <si>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</si>
  <si>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</si>
  <si>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</si>
  <si>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</si>
  <si>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</si>
  <si>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</si>
  <si>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</si>
  <si>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</si>
  <si>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</si>
  <si>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</si>
  <si>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</si>
  <si>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</si>
  <si>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</si>
  <si>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</si>
  <si>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</si>
  <si>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</si>
  <si>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</si>
  <si>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</si>
  <si>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</si>
  <si>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</si>
  <si>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</si>
  <si>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</si>
  <si>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</si>
  <si>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</si>
  <si>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</si>
  <si>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</si>
  <si>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</si>
  <si>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</si>
  <si>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</si>
  <si>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</si>
  <si>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</si>
  <si>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</si>
  <si>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</si>
  <si>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</si>
  <si>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</si>
  <si>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</si>
  <si>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</si>
  <si>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</si>
  <si>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</si>
  <si>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</si>
  <si>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</si>
  <si>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</si>
  <si>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</si>
  <si>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</si>
  <si>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</si>
  <si>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</si>
  <si>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</si>
  <si>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</si>
  <si>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</si>
  <si>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</si>
  <si>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</si>
  <si>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</si>
  <si>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</si>
  <si>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</si>
  <si>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</si>
  <si>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</si>
  <si>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</si>
  <si>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</si>
  <si>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</si>
  <si>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</si>
  <si>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</si>
  <si>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</si>
  <si>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</si>
  <si>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</si>
  <si>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</si>
  <si>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</si>
  <si>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</si>
  <si>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</si>
  <si>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</si>
  <si>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</si>
  <si>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</si>
  <si>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</si>
  <si>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</si>
  <si>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</si>
  <si>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</si>
  <si>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</si>
  <si>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</si>
  <si>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</si>
  <si>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</si>
  <si>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</si>
  <si>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</si>
  <si>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</si>
  <si>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</si>
  <si>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</si>
  <si>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</si>
  <si>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</si>
  <si>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</si>
  <si>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</si>
  <si>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</si>
  <si>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</si>
  <si>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</si>
  <si>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</si>
  <si>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</si>
  <si>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</si>
  <si>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</si>
  <si>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</si>
  <si>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</si>
  <si>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</si>
  <si>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</si>
  <si>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</si>
  <si>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</si>
  <si>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</si>
  <si>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</si>
  <si>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</si>
  <si>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</si>
  <si>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</si>
  <si>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</si>
  <si>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</si>
  <si>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</si>
  <si>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</si>
  <si>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</si>
  <si>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</si>
  <si>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</si>
  <si>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</si>
  <si>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</si>
  <si>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</si>
  <si>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</si>
  <si>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</si>
  <si>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</si>
  <si>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</si>
  <si>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</si>
  <si>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</si>
  <si>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</si>
  <si>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</si>
  <si>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</si>
  <si>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</si>
  <si>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</si>
  <si>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</si>
  <si>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</si>
  <si>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</si>
  <si>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</si>
  <si>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</si>
  <si>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</si>
  <si>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</si>
  <si>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</si>
  <si>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</si>
  <si>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</si>
  <si>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</si>
  <si>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</si>
  <si>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</si>
  <si>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</si>
  <si>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</si>
  <si>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</si>
  <si>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</si>
  <si>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</si>
  <si>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</si>
  <si>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</si>
  <si>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</si>
  <si>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</si>
  <si>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</si>
  <si>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</si>
  <si>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</si>
  <si>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</si>
  <si>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</si>
  <si>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</si>
  <si>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</si>
  <si>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</si>
  <si>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</si>
  <si>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</si>
  <si>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</si>
  <si>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</si>
  <si>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</si>
  <si>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</si>
  <si>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</si>
  <si>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</si>
  <si>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</si>
  <si>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</si>
  <si>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</si>
  <si>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</si>
  <si>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</si>
  <si>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</si>
  <si>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</si>
  <si>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</si>
  <si>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</si>
  <si>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</si>
  <si>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</si>
  <si>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</si>
  <si>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</si>
  <si>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</si>
  <si>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</si>
  <si>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</si>
  <si>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</si>
  <si>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</si>
  <si>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</si>
  <si>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</si>
  <si>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</si>
  <si>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</si>
  <si>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</si>
  <si>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</si>
  <si>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</si>
  <si>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</si>
  <si>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</si>
  <si>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</si>
  <si>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</si>
  <si>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</si>
  <si>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</si>
  <si>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</si>
  <si>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</si>
  <si>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</si>
  <si>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</si>
  <si>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</si>
  <si>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</si>
  <si>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</si>
  <si>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</si>
  <si>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</si>
  <si>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</si>
  <si>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</si>
  <si>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</si>
  <si>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</si>
  <si>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</si>
  <si>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</si>
  <si>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</si>
  <si>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</si>
  <si>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</si>
  <si>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</si>
  <si>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</si>
  <si>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</si>
  <si>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</si>
  <si>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</si>
  <si>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</si>
  <si>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</si>
  <si>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</si>
  <si>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</si>
  <si>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</si>
  <si>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</si>
  <si>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</si>
  <si>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</si>
  <si>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</si>
  <si>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</si>
  <si>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</si>
  <si>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</si>
  <si>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</si>
  <si>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</si>
  <si>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</si>
  <si>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</si>
  <si>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</si>
  <si>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</si>
  <si>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</si>
  <si>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</si>
  <si>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</si>
  <si>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</si>
  <si>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</si>
  <si>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</si>
  <si>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</si>
  <si>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</si>
  <si>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</si>
  <si>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</si>
  <si>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</si>
  <si>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</si>
  <si>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</si>
  <si>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</si>
  <si>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</si>
  <si>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</si>
  <si>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</si>
  <si>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</si>
  <si>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</si>
  <si>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</si>
  <si>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</si>
  <si>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</si>
  <si>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</si>
  <si>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</si>
  <si>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</si>
  <si>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</si>
  <si>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</si>
  <si>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</si>
  <si>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</si>
  <si>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</si>
  <si>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</si>
  <si>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</si>
  <si>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</si>
  <si>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</si>
  <si>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</si>
  <si>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</si>
  <si>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</si>
  <si>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</si>
  <si>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</si>
  <si>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</si>
  <si>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</si>
  <si>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</si>
  <si>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</si>
  <si>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</si>
  <si>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</si>
  <si>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</si>
  <si>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</si>
  <si>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</si>
  <si>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</si>
  <si>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</si>
  <si>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</si>
  <si>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</si>
  <si>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</si>
  <si>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</si>
  <si>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</si>
  <si>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</si>
  <si>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</si>
  <si>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</si>
  <si>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</si>
  <si>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</si>
  <si>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</si>
  <si>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</si>
  <si>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</si>
  <si>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</si>
  <si>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</si>
  <si>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</si>
  <si>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</si>
  <si>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</si>
  <si>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</si>
  <si>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</si>
  <si>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</si>
  <si>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</si>
  <si>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</si>
  <si>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</si>
  <si>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</si>
  <si>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</si>
  <si>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</si>
  <si>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</si>
  <si>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</si>
  <si>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</si>
  <si>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</si>
  <si>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</si>
  <si>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</si>
  <si>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</si>
  <si>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</si>
  <si>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</si>
  <si>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</si>
  <si>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</si>
  <si>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</si>
  <si>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</si>
  <si>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</si>
  <si>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</si>
  <si>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</si>
  <si>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</si>
  <si>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</si>
  <si>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</si>
  <si>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</si>
  <si>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</si>
  <si>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</si>
  <si>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</si>
  <si>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</si>
  <si>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</si>
  <si>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</si>
  <si>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</si>
  <si>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</si>
  <si>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</si>
  <si>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</si>
  <si>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</si>
  <si>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</si>
  <si>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</si>
  <si>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</si>
  <si>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</si>
  <si>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</si>
  <si>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</si>
  <si>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</si>
  <si>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</si>
  <si>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</si>
  <si>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</si>
  <si>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</si>
  <si>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</si>
  <si>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</si>
  <si>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</si>
  <si>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</si>
  <si>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</si>
  <si>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</si>
  <si>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</si>
  <si>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</si>
  <si>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</si>
  <si>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</si>
  <si>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</si>
  <si>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</si>
  <si>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</si>
  <si>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</si>
  <si>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</si>
  <si>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</si>
  <si>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</si>
  <si>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</si>
  <si>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</si>
  <si>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</si>
  <si>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</si>
  <si>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</si>
  <si>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</si>
  <si>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</si>
  <si>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</si>
  <si>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</si>
  <si>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</si>
  <si>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</si>
  <si>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</si>
  <si>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</si>
  <si>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</si>
  <si>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</si>
  <si>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</si>
  <si>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</si>
  <si>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</si>
  <si>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</si>
  <si>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</si>
  <si>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</si>
  <si>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</si>
  <si>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</si>
  <si>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</si>
  <si>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</si>
  <si>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</si>
  <si>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</si>
  <si>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</si>
  <si>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</si>
  <si>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</si>
  <si>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</si>
  <si>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</si>
  <si>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</si>
  <si>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</si>
  <si>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</si>
  <si>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</si>
  <si>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</si>
  <si>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</si>
  <si>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</si>
  <si>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</si>
  <si>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</si>
  <si>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</si>
  <si>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</si>
  <si>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</si>
  <si>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</si>
  <si>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</si>
  <si>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</si>
  <si>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</si>
  <si>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</si>
  <si>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</si>
  <si>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</si>
  <si>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</si>
  <si>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</si>
  <si>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</si>
  <si>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</si>
  <si>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</si>
  <si>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</si>
  <si>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</si>
  <si>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</si>
  <si>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</si>
  <si>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</si>
  <si>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</si>
  <si>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</si>
  <si>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</si>
  <si>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</si>
  <si>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</si>
  <si>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</si>
  <si>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</si>
  <si>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</si>
  <si>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</si>
  <si>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</si>
  <si>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</si>
  <si>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</si>
  <si>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</si>
  <si>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</si>
  <si>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</si>
  <si>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</si>
  <si>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</si>
  <si>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</si>
  <si>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</si>
  <si>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</si>
  <si>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</si>
  <si>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</si>
  <si>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</si>
  <si>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</si>
  <si>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</si>
  <si>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</si>
  <si>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</si>
  <si>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</si>
  <si>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</si>
  <si>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</si>
  <si>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</si>
  <si>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</si>
  <si>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</si>
  <si>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</si>
  <si>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</si>
  <si>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</si>
  <si>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</si>
  <si>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</si>
  <si>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</si>
  <si>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</si>
  <si>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</si>
  <si>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</si>
  <si>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</si>
  <si>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</si>
  <si>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</si>
  <si>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</si>
  <si>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</si>
  <si>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</si>
  <si>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</si>
  <si>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</si>
  <si>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</si>
  <si>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</si>
  <si>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</si>
  <si>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</si>
  <si>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</si>
  <si>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</si>
  <si>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</si>
  <si>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</si>
  <si>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</si>
  <si>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</si>
  <si>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</si>
  <si>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</si>
  <si>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</si>
  <si>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</si>
  <si>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</si>
  <si>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</si>
  <si>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</si>
  <si>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</si>
  <si>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</si>
  <si>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</si>
  <si>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</si>
  <si>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</si>
  <si>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</si>
  <si>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</si>
  <si>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</si>
  <si>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</si>
  <si>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</si>
  <si>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</si>
  <si>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</si>
  <si>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</si>
  <si>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</si>
  <si>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</si>
  <si>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</si>
  <si>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</si>
  <si>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</si>
  <si>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</si>
  <si>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</si>
  <si>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</si>
  <si>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</si>
  <si>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</si>
  <si>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</si>
  <si>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</si>
  <si>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</si>
  <si>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</si>
  <si>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</si>
  <si>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</si>
  <si>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</si>
  <si>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</si>
  <si>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</si>
  <si>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</si>
  <si>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</si>
  <si>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</si>
  <si>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</si>
  <si>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</si>
  <si>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</si>
  <si>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</si>
  <si>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</si>
  <si>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</si>
  <si>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</si>
  <si>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</si>
  <si>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</si>
  <si>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</si>
  <si>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</si>
  <si>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</si>
  <si>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</si>
  <si>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</si>
  <si>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</si>
  <si>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</si>
  <si>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</si>
  <si>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</si>
  <si>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</si>
  <si>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</si>
  <si>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</si>
  <si>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</si>
  <si>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</si>
  <si>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</si>
  <si>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</si>
  <si>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</si>
  <si>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</si>
  <si>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</si>
  <si>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</si>
  <si>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</si>
  <si>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</si>
  <si>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</si>
  <si>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</si>
  <si>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</si>
  <si>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</si>
  <si>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</si>
  <si>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</si>
  <si>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</si>
  <si>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</si>
  <si>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</si>
  <si>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</si>
  <si>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</si>
  <si>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</si>
  <si>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</si>
  <si>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</si>
  <si>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</si>
  <si>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</si>
  <si>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</si>
  <si>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</si>
  <si>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</si>
  <si>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</si>
  <si>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</si>
  <si>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</si>
  <si>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</si>
  <si>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</si>
  <si>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</si>
  <si>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</si>
  <si>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</si>
  <si>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</si>
  <si>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</si>
  <si>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</si>
  <si>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</si>
  <si>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</si>
  <si>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</si>
  <si>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</si>
  <si>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</si>
  <si>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</si>
  <si>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</si>
  <si>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</si>
  <si>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</si>
  <si>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</si>
  <si>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</si>
  <si>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</si>
  <si>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</si>
  <si>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</si>
  <si>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</si>
  <si>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</si>
  <si>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</si>
  <si>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</si>
  <si>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</si>
  <si>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</si>
  <si>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</si>
  <si>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</si>
  <si>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</si>
  <si>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</si>
  <si>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</si>
  <si>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</si>
  <si>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</si>
  <si>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</si>
  <si>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</si>
  <si>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</si>
  <si>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</si>
  <si>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</si>
  <si>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</si>
  <si>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</si>
  <si>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</si>
  <si>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</si>
  <si>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</si>
  <si>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</si>
  <si>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</si>
  <si>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</si>
  <si>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</si>
  <si>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</si>
  <si>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</si>
  <si>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</si>
  <si>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</si>
  <si>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</si>
  <si>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</si>
  <si>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</si>
  <si>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</si>
  <si>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</si>
  <si>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</si>
  <si>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</si>
  <si>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</si>
  <si>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</si>
  <si>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</si>
  <si>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</si>
  <si>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</si>
  <si>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</si>
  <si>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</si>
  <si>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</si>
  <si>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</si>
  <si>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</si>
  <si>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</si>
  <si>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</si>
  <si>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</si>
  <si>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</si>
  <si>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</si>
  <si>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</si>
  <si>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</si>
  <si>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</si>
  <si>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</si>
  <si>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</si>
  <si>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</si>
  <si>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</si>
  <si>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</si>
  <si>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</si>
  <si>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</si>
  <si>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</si>
  <si>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</si>
  <si>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</si>
  <si>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</si>
  <si>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</si>
  <si>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</si>
  <si>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</si>
  <si>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</si>
  <si>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</si>
  <si>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</si>
  <si>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</si>
  <si>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</si>
  <si>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</si>
  <si>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</si>
  <si>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</si>
  <si>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</si>
  <si>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</si>
  <si>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</si>
  <si>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</si>
  <si>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</si>
  <si>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</si>
  <si>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</si>
  <si>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</si>
  <si>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</si>
  <si>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</si>
  <si>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</si>
  <si>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</si>
  <si>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</si>
  <si>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</si>
  <si>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</si>
  <si>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</si>
  <si>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</si>
  <si>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</si>
  <si>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</si>
  <si>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</si>
  <si>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</si>
  <si>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</si>
  <si>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</si>
  <si>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</si>
  <si>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</si>
  <si>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</si>
  <si>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</si>
  <si>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</si>
  <si>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</si>
  <si>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</si>
  <si>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</si>
  <si>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</si>
  <si>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</si>
  <si>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</si>
  <si>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</si>
  <si>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</si>
  <si>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</si>
  <si>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</si>
  <si>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</si>
  <si>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</si>
  <si>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</si>
  <si>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</si>
  <si>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</si>
  <si>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</si>
  <si>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</si>
  <si>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</si>
  <si>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</si>
  <si>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</si>
  <si>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</si>
  <si>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</si>
  <si>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</si>
  <si>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</si>
  <si>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</si>
  <si>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</si>
  <si>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</si>
  <si>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</si>
  <si>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</si>
  <si>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</si>
  <si>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</si>
  <si>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</si>
  <si>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</si>
  <si>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</si>
  <si>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</si>
  <si>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</si>
  <si>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</si>
  <si>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</si>
  <si>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</si>
  <si>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</si>
  <si>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</si>
  <si>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</si>
  <si>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</si>
  <si>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</si>
  <si>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</si>
  <si>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</si>
  <si>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</si>
  <si>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</si>
  <si>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</si>
  <si>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</si>
  <si>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</si>
  <si>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</si>
  <si>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</si>
  <si>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</si>
  <si>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</si>
  <si>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</si>
  <si>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</si>
  <si>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</si>
  <si>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</si>
  <si>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</si>
  <si>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</si>
  <si>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</si>
  <si>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</si>
  <si>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</si>
  <si>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</si>
  <si>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</si>
  <si>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</si>
  <si>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</si>
  <si>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</si>
  <si>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</si>
  <si>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</si>
  <si>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</si>
  <si>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</si>
  <si>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</si>
  <si>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</si>
  <si>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</si>
  <si>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</si>
  <si>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</si>
  <si>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</si>
  <si>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</si>
  <si>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</si>
  <si>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</si>
  <si>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</si>
  <si>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</si>
  <si>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</si>
  <si>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</si>
  <si>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</si>
  <si>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</si>
  <si>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</si>
  <si>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</si>
  <si>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</si>
  <si>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</si>
  <si>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</si>
  <si>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</si>
  <si>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</si>
  <si>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</si>
  <si>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</si>
  <si>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</si>
  <si>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</si>
  <si>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</si>
  <si>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</si>
  <si>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</si>
  <si>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</si>
  <si>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</si>
  <si>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</si>
  <si>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</si>
  <si>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</si>
  <si>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</si>
  <si>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</si>
  <si>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</si>
  <si>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</si>
  <si>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</si>
  <si>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</si>
  <si>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</si>
  <si>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</si>
  <si>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</si>
  <si>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</si>
  <si>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</si>
  <si>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</si>
  <si>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</si>
  <si>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</si>
  <si>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</si>
  <si>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</si>
  <si>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</si>
  <si>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</si>
  <si>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</si>
  <si>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</si>
  <si>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</si>
  <si>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</si>
  <si>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</si>
  <si>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</si>
  <si>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</si>
  <si>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</si>
  <si>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</si>
  <si>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</si>
  <si>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</si>
  <si>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</si>
  <si>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</si>
  <si>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</si>
  <si>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</si>
  <si>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</si>
  <si>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</si>
  <si>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</si>
  <si>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</si>
  <si>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</si>
  <si>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</si>
  <si>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</si>
  <si>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</si>
  <si>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</si>
  <si>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</si>
  <si>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</si>
  <si>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</si>
  <si>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</si>
  <si>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</si>
  <si>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</si>
  <si>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</si>
  <si>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</si>
  <si>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</si>
  <si>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</si>
  <si>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</si>
  <si>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</si>
  <si>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</si>
  <si>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</si>
  <si>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</si>
  <si>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</si>
  <si>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</si>
  <si>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</si>
  <si>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</si>
  <si>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</si>
  <si>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</si>
  <si>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</si>
  <si>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</si>
  <si>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</si>
  <si>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</si>
  <si>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</si>
  <si>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</si>
  <si>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</si>
  <si>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</si>
  <si>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</si>
  <si>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</si>
  <si>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</si>
  <si>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</si>
  <si>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</si>
  <si>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</si>
  <si>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</si>
  <si>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</si>
  <si>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</si>
  <si>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</si>
  <si>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</si>
  <si>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</si>
  <si>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</si>
  <si>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</si>
  <si>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</si>
  <si>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</si>
  <si>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</si>
  <si>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</si>
  <si>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</si>
  <si>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</si>
  <si>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</si>
  <si>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</si>
  <si>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</si>
  <si>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</si>
  <si>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</si>
  <si>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</si>
  <si>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</si>
  <si>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</si>
  <si>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</si>
  <si>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</si>
  <si>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</si>
  <si>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</si>
  <si>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</si>
  <si>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</si>
  <si>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</si>
  <si>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</si>
  <si>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</si>
  <si>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</si>
  <si>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</si>
  <si>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</si>
  <si>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</si>
  <si>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</si>
  <si>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</si>
  <si>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</si>
  <si>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</si>
  <si>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</si>
  <si>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</si>
  <si>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</si>
  <si>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</si>
  <si>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</si>
  <si>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</si>
  <si>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</si>
  <si>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</si>
  <si>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</si>
  <si>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</si>
  <si>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</si>
  <si>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</si>
  <si>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</si>
  <si>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</si>
  <si>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</si>
  <si>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</si>
  <si>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</si>
  <si>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</si>
  <si>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</si>
  <si>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</si>
  <si>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</si>
  <si>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</si>
  <si>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</si>
  <si>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</si>
  <si>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</si>
  <si>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</si>
  <si>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</si>
  <si>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</si>
  <si>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</si>
  <si>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</si>
  <si>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</si>
  <si>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</si>
  <si>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</si>
  <si>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</si>
  <si>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</si>
  <si>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</si>
  <si>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</si>
  <si>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</si>
  <si>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</si>
  <si>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</si>
  <si>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</si>
  <si>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</si>
  <si>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</si>
  <si>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</si>
  <si>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</si>
  <si>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</si>
  <si>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</si>
  <si>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</si>
  <si>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</si>
  <si>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</si>
  <si>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</si>
  <si>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</si>
  <si>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</si>
  <si>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</si>
  <si>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</si>
  <si>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</si>
  <si>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</si>
  <si>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</si>
  <si>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</si>
  <si>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</si>
  <si>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</si>
  <si>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</si>
  <si>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</si>
  <si>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</si>
  <si>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</si>
  <si>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</si>
  <si>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</si>
  <si>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</si>
  <si>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</si>
  <si>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</si>
  <si>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</si>
  <si>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</si>
  <si>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</si>
  <si>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</si>
  <si>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</si>
  <si>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</si>
  <si>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</si>
  <si>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</si>
  <si>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</si>
  <si>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</si>
  <si>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</si>
  <si>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</si>
  <si>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</si>
  <si>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</si>
  <si>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</si>
  <si>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</si>
  <si>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</si>
  <si>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</si>
  <si>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</si>
  <si>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</si>
  <si>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</si>
  <si>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</si>
  <si>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</si>
  <si>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</si>
  <si>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</si>
  <si>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</si>
  <si>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</si>
  <si>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</si>
  <si>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</si>
  <si>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</si>
  <si>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</si>
  <si>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</si>
  <si>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</si>
  <si>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</si>
  <si>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</si>
  <si>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</si>
  <si>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</si>
  <si>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</si>
  <si>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</si>
  <si>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</si>
  <si>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</si>
  <si>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</si>
  <si>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</si>
  <si>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</si>
  <si>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</si>
  <si>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</si>
  <si>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</si>
  <si>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</si>
  <si>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</si>
  <si>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</si>
  <si>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</si>
  <si>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</si>
  <si>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</si>
  <si>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</si>
  <si>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</si>
  <si>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</si>
  <si>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</si>
  <si>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</si>
  <si>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</si>
  <si>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</si>
  <si>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</si>
  <si>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</si>
  <si>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</si>
  <si>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</si>
  <si>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</si>
  <si>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</si>
  <si>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</si>
  <si>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</si>
  <si>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</si>
  <si>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</si>
  <si>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</si>
  <si>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</si>
  <si>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</si>
  <si>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</si>
  <si>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</si>
  <si>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</si>
  <si>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</si>
  <si>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</si>
  <si>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</si>
  <si>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</si>
  <si>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</si>
  <si>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</si>
  <si>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</si>
  <si>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</si>
  <si>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</si>
  <si>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</si>
  <si>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</si>
  <si>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</si>
  <si>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</si>
  <si>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</si>
  <si>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</si>
  <si>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</si>
  <si>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</si>
  <si>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</si>
  <si>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</si>
  <si>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</si>
  <si>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</si>
  <si>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</si>
  <si>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</si>
  <si>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</si>
  <si>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</si>
  <si>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</si>
  <si>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</si>
  <si>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</si>
  <si>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</si>
  <si>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</si>
  <si>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</si>
  <si>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</si>
  <si>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</si>
  <si>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</si>
  <si>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</si>
  <si>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</si>
  <si>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</si>
  <si>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</si>
  <si>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</si>
  <si>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</si>
  <si>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</si>
  <si>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</si>
  <si>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</si>
  <si>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</si>
  <si>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</si>
  <si>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</si>
  <si>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</si>
  <si>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</si>
  <si>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</si>
  <si>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</si>
  <si>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</si>
  <si>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</si>
  <si>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</si>
  <si>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</si>
  <si>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</si>
  <si>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</si>
  <si>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</si>
  <si>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</si>
  <si>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</si>
  <si>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</si>
  <si>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</si>
  <si>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</si>
  <si>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</si>
  <si>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</si>
  <si>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</si>
  <si>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</si>
  <si>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</si>
  <si>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</si>
  <si>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</si>
  <si>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</si>
  <si>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</si>
  <si>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</si>
  <si>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</si>
  <si>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</si>
  <si>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</si>
  <si>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</si>
  <si>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</si>
  <si>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</si>
  <si>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</si>
  <si>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</si>
  <si>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</si>
  <si>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</si>
  <si>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</si>
  <si>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</si>
  <si>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</si>
  <si>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</si>
  <si>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</si>
  <si>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</si>
  <si>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</si>
  <si>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</si>
  <si>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</si>
  <si>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</si>
  <si>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</si>
  <si>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</si>
  <si>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</si>
  <si>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</si>
  <si>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</si>
  <si>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</si>
  <si>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</si>
  <si>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</si>
  <si>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</si>
  <si>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</si>
  <si>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</si>
  <si>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</si>
  <si>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</si>
  <si>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</si>
  <si>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</si>
  <si>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</si>
  <si>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</si>
  <si>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</si>
  <si>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</si>
  <si>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</si>
  <si>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</si>
  <si>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</si>
  <si>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</si>
  <si>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</si>
  <si>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</si>
  <si>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</si>
  <si>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</si>
  <si>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</si>
  <si>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</si>
  <si>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</si>
  <si>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</si>
  <si>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</si>
  <si>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</si>
  <si>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</si>
  <si>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</si>
  <si>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</si>
  <si>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</si>
  <si>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</si>
  <si>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</si>
  <si>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</si>
  <si>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</si>
  <si>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</si>
  <si>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</si>
  <si>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</si>
  <si>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</si>
  <si>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</si>
  <si>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</si>
  <si>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</si>
  <si>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</si>
  <si>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</si>
  <si>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</si>
  <si>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</si>
  <si>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</si>
  <si>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</si>
  <si>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</si>
  <si>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</si>
  <si>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</si>
  <si>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</si>
  <si>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</si>
  <si>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</si>
  <si>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</si>
  <si>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</si>
  <si>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</si>
  <si>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</si>
  <si>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</si>
  <si>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</si>
  <si>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</si>
  <si>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</si>
  <si>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</si>
  <si>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</si>
  <si>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</si>
  <si>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</si>
  <si>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</si>
  <si>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</si>
  <si>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</si>
  <si>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</si>
  <si>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</si>
  <si>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</si>
  <si>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</si>
  <si>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</si>
  <si>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</si>
  <si>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</si>
  <si>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</si>
  <si>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</si>
  <si>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</si>
  <si>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</si>
  <si>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</si>
  <si>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</si>
  <si>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</si>
  <si>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</si>
  <si>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</si>
  <si>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</si>
  <si>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</si>
  <si>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</si>
  <si>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</si>
  <si>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</si>
  <si>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</si>
  <si>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</si>
  <si>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</si>
  <si>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</si>
  <si>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</si>
  <si>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</si>
  <si>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</si>
  <si>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</si>
  <si>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</si>
  <si>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</si>
  <si>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</si>
  <si>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</si>
  <si>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</si>
  <si>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</si>
  <si>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</si>
  <si>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</si>
  <si>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</si>
  <si>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</si>
  <si>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</si>
  <si>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</si>
  <si>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</si>
  <si>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</si>
  <si>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</si>
  <si>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</si>
  <si>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</si>
  <si>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</si>
  <si>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</si>
  <si>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</si>
  <si>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</si>
  <si>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</si>
  <si>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</si>
  <si>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</si>
  <si>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</si>
  <si>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</si>
  <si>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</si>
  <si>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</si>
  <si>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</si>
  <si>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</si>
  <si>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</si>
  <si>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</si>
  <si>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</si>
  <si>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</si>
  <si>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</si>
  <si>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</si>
  <si>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</si>
  <si>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</si>
  <si>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</si>
  <si>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</si>
  <si>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</si>
  <si>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</si>
  <si>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</si>
  <si>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</si>
  <si>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</si>
  <si>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</si>
  <si>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</si>
  <si>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</si>
  <si>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</si>
  <si>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</si>
  <si>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</si>
  <si>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</si>
  <si>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</si>
  <si>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</si>
  <si>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</si>
  <si>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</si>
  <si>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</si>
  <si>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</si>
  <si>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</si>
  <si>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</si>
  <si>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</si>
  <si>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</si>
  <si>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</si>
  <si>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</si>
  <si>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</si>
  <si>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</si>
  <si>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</si>
  <si>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</si>
  <si>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</si>
  <si>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</si>
  <si>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</si>
  <si>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</si>
  <si>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</si>
  <si>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</si>
  <si>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</si>
  <si>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</si>
  <si>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</si>
  <si>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</si>
  <si>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</si>
  <si>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</si>
  <si>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</si>
  <si>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</si>
  <si>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</si>
  <si>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</si>
  <si>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</si>
  <si>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</si>
  <si>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</si>
  <si>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</si>
  <si>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</si>
  <si>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</si>
  <si>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</si>
  <si>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</si>
  <si>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</si>
  <si>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</si>
  <si>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</si>
  <si>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</si>
  <si>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</si>
  <si>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</si>
  <si>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</si>
  <si>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</si>
  <si>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</si>
  <si>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</si>
  <si>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</si>
  <si>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</si>
  <si>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</si>
  <si>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</si>
  <si>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</si>
  <si>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</si>
  <si>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</si>
  <si>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</si>
  <si>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</si>
  <si>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</si>
  <si>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</si>
  <si>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</si>
  <si>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</si>
  <si>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</si>
  <si>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</si>
  <si>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</si>
  <si>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</si>
  <si>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</si>
  <si>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</si>
  <si>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</si>
  <si>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</si>
  <si>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</si>
  <si>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</si>
  <si>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</si>
  <si>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</si>
  <si>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</si>
  <si>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</si>
  <si>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</si>
  <si>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</si>
  <si>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</si>
  <si>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</si>
  <si>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</si>
  <si>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</si>
  <si>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</si>
  <si>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</si>
  <si>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</si>
  <si>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</si>
  <si>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</si>
  <si>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</si>
  <si>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</si>
  <si>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</si>
  <si>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</si>
  <si>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</si>
  <si>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</si>
  <si>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</si>
  <si>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</si>
  <si>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</si>
  <si>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</si>
  <si>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</si>
  <si>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</si>
  <si>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</si>
  <si>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</si>
  <si>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</si>
  <si>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</si>
  <si>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</si>
  <si>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</si>
  <si>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</si>
  <si>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</si>
  <si>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</si>
  <si>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</si>
  <si>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</si>
  <si>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</si>
  <si>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</si>
  <si>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</si>
  <si>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</si>
  <si>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</si>
  <si>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</si>
  <si>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</si>
  <si>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</si>
  <si>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</si>
  <si>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</si>
  <si>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</si>
  <si>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</si>
  <si>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</si>
  <si>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</si>
  <si>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</si>
  <si>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</si>
  <si>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</si>
  <si>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</si>
  <si>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</si>
  <si>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</si>
  <si>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</si>
  <si>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</si>
  <si>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</si>
  <si>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</si>
  <si>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</si>
  <si>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</si>
  <si>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</si>
  <si>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</si>
  <si>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</si>
  <si>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</si>
  <si>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</si>
  <si>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</si>
  <si>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</si>
  <si>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</si>
  <si>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</si>
  <si>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</si>
  <si>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</si>
  <si>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</si>
  <si>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</si>
  <si>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</si>
  <si>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</si>
  <si>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</si>
  <si>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</si>
  <si>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</si>
  <si>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</si>
  <si>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</si>
  <si>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</si>
  <si>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</si>
  <si>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</si>
  <si>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</si>
  <si>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</si>
  <si>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</si>
  <si>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</si>
  <si>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</si>
  <si>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</si>
  <si>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</si>
  <si>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</si>
  <si>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</si>
  <si>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</si>
  <si>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</si>
  <si>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</si>
  <si>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</si>
  <si>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</si>
  <si>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</si>
  <si>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</si>
  <si>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</si>
  <si>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</si>
  <si>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</si>
  <si>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</si>
  <si>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</si>
  <si>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</si>
  <si>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</si>
  <si>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</si>
  <si>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</si>
  <si>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</si>
  <si>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</si>
  <si>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</si>
  <si>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</si>
  <si>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</si>
  <si>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</si>
  <si>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</si>
  <si>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</si>
  <si>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</si>
  <si>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</si>
  <si>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</si>
  <si>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</si>
  <si>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</si>
  <si>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</si>
  <si>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</si>
  <si>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</si>
  <si>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</si>
  <si>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</si>
  <si>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</si>
  <si>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</si>
  <si>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</si>
  <si>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</si>
  <si>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</si>
  <si>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</si>
  <si>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</si>
  <si>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</si>
  <si>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</si>
  <si>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</si>
  <si>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</si>
  <si>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</si>
  <si>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</si>
  <si>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</si>
  <si>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</si>
  <si>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</si>
  <si>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</si>
  <si>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</si>
  <si>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</si>
  <si>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</si>
  <si>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</si>
  <si>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</si>
  <si>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</si>
  <si>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</si>
  <si>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</si>
  <si>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</si>
  <si>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</si>
  <si>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</si>
  <si>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</si>
  <si>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</si>
  <si>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</si>
  <si>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</si>
  <si>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</si>
  <si>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</si>
  <si>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</si>
  <si>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</si>
  <si>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</si>
  <si>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</si>
  <si>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</si>
  <si>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</si>
  <si>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</si>
  <si>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</si>
  <si>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</si>
  <si>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</si>
  <si>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</si>
  <si>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</si>
  <si>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</si>
  <si>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</si>
  <si>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</si>
  <si>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</si>
  <si>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</si>
  <si>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</si>
  <si>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</si>
  <si>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</si>
  <si>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</si>
  <si>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</si>
  <si>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</si>
  <si>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</si>
  <si>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</si>
  <si>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</si>
  <si>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</si>
  <si>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</si>
  <si>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</si>
  <si>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</si>
  <si>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</si>
  <si>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</si>
  <si>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</si>
  <si>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</si>
  <si>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</si>
  <si>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</si>
  <si>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</si>
  <si>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</si>
  <si>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</si>
  <si>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</si>
  <si>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</si>
  <si>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</si>
  <si>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</si>
  <si>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</si>
  <si>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</si>
  <si>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</si>
  <si>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</si>
  <si>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</si>
  <si>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</si>
  <si>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</si>
  <si>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</si>
  <si>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</si>
  <si>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</si>
  <si>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</si>
  <si>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</si>
  <si>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</si>
  <si>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</si>
  <si>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</si>
  <si>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</si>
  <si>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</si>
  <si>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</si>
  <si>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</si>
  <si>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</si>
  <si>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</si>
  <si>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</si>
  <si>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</si>
  <si>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</si>
  <si>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</si>
  <si>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</si>
  <si>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</si>
  <si>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</si>
  <si>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</si>
  <si>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</si>
  <si>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</si>
  <si>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</si>
  <si>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</si>
  <si>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</si>
  <si>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</si>
  <si>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</si>
  <si>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</si>
  <si>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</si>
  <si>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</si>
  <si>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</si>
  <si>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</si>
  <si>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</si>
  <si>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</si>
  <si>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</si>
  <si>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</si>
  <si>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</si>
  <si>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</si>
  <si>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</si>
  <si>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</si>
  <si>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</si>
  <si>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</si>
  <si>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</si>
  <si>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</si>
  <si>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</si>
  <si>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</si>
  <si>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</si>
  <si>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</si>
  <si>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</si>
  <si>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</si>
  <si>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</si>
  <si>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</si>
  <si>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</si>
  <si>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</si>
  <si>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</si>
  <si>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</si>
  <si>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</si>
  <si>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</si>
  <si>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</si>
  <si>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</si>
  <si>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</si>
  <si>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</si>
  <si>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</si>
  <si>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</si>
  <si>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</si>
  <si>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</si>
  <si>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</si>
  <si>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</si>
  <si>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</si>
  <si>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</si>
  <si>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</si>
  <si>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</si>
  <si>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</si>
  <si>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</si>
  <si>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</si>
  <si>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</si>
  <si>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</si>
  <si>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</si>
  <si>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</si>
  <si>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</si>
  <si>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</si>
  <si>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</si>
  <si>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</si>
  <si>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</si>
  <si>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</si>
  <si>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</si>
  <si>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</si>
  <si>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</si>
  <si>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</si>
  <si>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</si>
  <si>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</si>
  <si>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</si>
  <si>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</si>
  <si>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</si>
  <si>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</si>
  <si>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</si>
  <si>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</si>
  <si>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</si>
  <si>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</si>
  <si>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</si>
  <si>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</si>
  <si>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</si>
  <si>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</si>
  <si>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</si>
  <si>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</si>
  <si>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</si>
  <si>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</si>
  <si>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</si>
  <si>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</si>
  <si>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</si>
  <si>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</si>
  <si>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</si>
  <si>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</si>
  <si>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</si>
  <si>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</si>
  <si>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</si>
  <si>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</si>
  <si>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</si>
  <si>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</si>
  <si>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</si>
  <si>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</si>
  <si>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</si>
  <si>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</si>
  <si>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</si>
  <si>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</si>
  <si>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</si>
  <si>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</si>
  <si>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</si>
  <si>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</si>
  <si>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</si>
  <si>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</si>
  <si>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</si>
  <si>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</si>
  <si>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</si>
  <si>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</si>
  <si>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</si>
  <si>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</si>
  <si>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</si>
  <si>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</si>
  <si>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</si>
  <si>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</si>
  <si>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</si>
  <si>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</si>
  <si>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</si>
  <si>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</si>
  <si>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</si>
  <si>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</si>
  <si>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</si>
  <si>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</si>
  <si>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</si>
  <si>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</si>
  <si>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</si>
  <si>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</si>
  <si>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</si>
  <si>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</si>
  <si>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</si>
  <si>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</si>
  <si>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</si>
  <si>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</si>
  <si>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</si>
  <si>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</si>
  <si>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</si>
  <si>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</si>
  <si>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</si>
  <si>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</si>
  <si>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</si>
  <si>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</si>
  <si>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</si>
  <si>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</si>
  <si>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</si>
  <si>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</si>
  <si>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</si>
  <si>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</si>
  <si>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</si>
  <si>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</si>
  <si>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</si>
  <si>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</si>
  <si>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</si>
  <si>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</si>
  <si>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</si>
  <si>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</si>
  <si>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</si>
  <si>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</si>
  <si>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</si>
  <si>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</si>
  <si>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</si>
  <si>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</si>
  <si>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</si>
  <si>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</si>
  <si>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</si>
  <si>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</si>
  <si>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</si>
  <si>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</si>
  <si>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</si>
  <si>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</si>
  <si>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</si>
  <si>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</si>
  <si>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</si>
  <si>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</si>
  <si>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</si>
  <si>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</si>
  <si>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</si>
  <si>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</si>
  <si>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</si>
  <si>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</si>
  <si>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</si>
  <si>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</si>
  <si>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</si>
  <si>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</si>
  <si>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</si>
  <si>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</si>
  <si>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</si>
  <si>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</si>
  <si>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</si>
  <si>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</si>
  <si>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</si>
  <si>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</si>
  <si>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</si>
  <si>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</si>
  <si>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</si>
  <si>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</si>
  <si>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</si>
  <si>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</si>
  <si>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</si>
  <si>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</si>
  <si>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</si>
  <si>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</si>
  <si>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</si>
  <si>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</si>
  <si>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</si>
  <si>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</si>
  <si>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</si>
  <si>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</si>
  <si>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</si>
  <si>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</si>
  <si>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</si>
  <si>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</si>
  <si>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</si>
  <si>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</si>
  <si>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</si>
  <si>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</si>
  <si>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</si>
  <si>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</si>
  <si>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</si>
  <si>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</si>
  <si>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</si>
  <si>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</si>
  <si>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</si>
  <si>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</si>
  <si>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</si>
  <si>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</si>
  <si>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</si>
  <si>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</si>
  <si>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</si>
  <si>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</si>
  <si>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</si>
  <si>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</si>
  <si>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</si>
  <si>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</si>
  <si>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</si>
  <si>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</si>
  <si>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</si>
  <si>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</si>
  <si>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</si>
  <si>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</si>
  <si>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</si>
  <si>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</si>
  <si>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</si>
  <si>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</si>
  <si>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</si>
  <si>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</si>
  <si>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</si>
  <si>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</si>
  <si>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</si>
  <si>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</si>
  <si>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</si>
  <si>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</si>
  <si>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</si>
  <si>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</si>
  <si>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</si>
  <si>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</si>
  <si>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</si>
  <si>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</si>
  <si>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</si>
  <si>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</si>
  <si>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</si>
  <si>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</si>
  <si>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</si>
  <si>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</si>
  <si>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</si>
  <si>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</si>
  <si>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</si>
  <si>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</si>
  <si>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</si>
  <si>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</si>
  <si>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</si>
  <si>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</si>
  <si>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</si>
  <si>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</si>
  <si>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</si>
  <si>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</si>
  <si>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</si>
  <si>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</si>
  <si>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</si>
  <si>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</si>
  <si>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</si>
  <si>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</si>
  <si>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</si>
  <si>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</si>
  <si>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</si>
  <si>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</si>
  <si>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</si>
  <si>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</si>
  <si>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</si>
  <si>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</si>
  <si>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</si>
  <si>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</si>
  <si>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</si>
  <si>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</si>
  <si>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</si>
  <si>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</si>
  <si>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</si>
  <si>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</si>
  <si>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</si>
  <si>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</si>
  <si>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</si>
  <si>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</si>
  <si>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</si>
  <si>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</si>
  <si>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</si>
  <si>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</si>
  <si>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</si>
  <si>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</si>
  <si>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</si>
  <si>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</si>
  <si>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</si>
  <si>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</si>
  <si>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</si>
  <si>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</si>
  <si>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</si>
  <si>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</si>
  <si>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</si>
  <si>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</si>
  <si>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</si>
  <si>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</si>
  <si>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</si>
  <si>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</si>
  <si>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</si>
  <si>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</si>
  <si>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</si>
  <si>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</si>
  <si>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</si>
  <si>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</si>
  <si>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</si>
  <si>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</si>
  <si>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</si>
  <si>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</si>
  <si>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</si>
  <si>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</si>
  <si>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</si>
  <si>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</si>
  <si>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</si>
  <si>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</si>
  <si>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</si>
  <si>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</si>
  <si>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</si>
  <si>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</si>
  <si>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</si>
  <si>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</si>
  <si>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</si>
  <si>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</si>
  <si>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</si>
  <si>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</si>
  <si>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</si>
  <si>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</si>
  <si>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</si>
  <si>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</si>
  <si>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</si>
  <si>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</si>
  <si>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</si>
  <si>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</si>
  <si>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</si>
  <si>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</si>
  <si>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</si>
  <si>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</si>
  <si>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</si>
  <si>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</si>
  <si>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</si>
  <si>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</si>
  <si>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</si>
  <si>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</si>
  <si>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</si>
  <si>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</si>
  <si>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</si>
  <si>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</si>
  <si>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</si>
  <si>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</si>
  <si>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</si>
  <si>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</si>
  <si>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</si>
  <si>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</si>
  <si>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</si>
  <si>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</si>
  <si>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</si>
  <si>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</si>
  <si>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</si>
  <si>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</si>
  <si>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</si>
  <si>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</si>
  <si>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</si>
  <si>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</si>
  <si>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</si>
  <si>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</si>
  <si>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</si>
  <si>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</si>
  <si>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</si>
  <si>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</si>
  <si>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</si>
  <si>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</si>
  <si>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</si>
  <si>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</si>
  <si>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</si>
  <si>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</si>
  <si>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</si>
  <si>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</si>
  <si>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</si>
  <si>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</si>
  <si>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</si>
  <si>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</si>
  <si>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</si>
  <si>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</si>
  <si>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</si>
  <si>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</si>
  <si>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</si>
  <si>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</si>
  <si>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</si>
  <si>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</si>
  <si>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</si>
  <si>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</si>
  <si>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</si>
  <si>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</si>
  <si>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</si>
  <si>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</si>
  <si>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</si>
  <si>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</si>
  <si>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</si>
  <si>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</si>
  <si>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</si>
  <si>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</si>
  <si>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</si>
  <si>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</si>
  <si>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</si>
  <si>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</si>
  <si>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</si>
  <si>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</si>
  <si>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</si>
  <si>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</si>
  <si>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</si>
  <si>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</si>
  <si>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</si>
  <si>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</si>
  <si>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</si>
  <si>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</si>
  <si>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</si>
  <si>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</si>
  <si>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</si>
  <si>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</si>
  <si>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</si>
  <si>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</si>
  <si>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</si>
  <si>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</si>
  <si>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</si>
  <si>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</si>
  <si>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</si>
  <si>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</si>
  <si>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</si>
  <si>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</si>
  <si>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</si>
  <si>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</si>
  <si>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</si>
  <si>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</si>
  <si>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</si>
  <si>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</si>
  <si>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</si>
  <si>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</si>
  <si>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</si>
  <si>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</si>
  <si>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</si>
  <si>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</si>
  <si>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</si>
  <si>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</si>
  <si>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</si>
  <si>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</si>
  <si>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</si>
  <si>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</si>
  <si>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</si>
  <si>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</si>
  <si>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</si>
  <si>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</si>
  <si>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</si>
  <si>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</si>
  <si>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</si>
  <si>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</si>
  <si>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</si>
  <si>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</si>
  <si>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</si>
  <si>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</si>
  <si>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</si>
  <si>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</si>
  <si>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</si>
  <si>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</si>
  <si>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</si>
  <si>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</si>
  <si>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</si>
  <si>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</si>
  <si>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</si>
  <si>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</si>
  <si>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</si>
  <si>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</si>
  <si>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</si>
  <si>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</si>
  <si>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</si>
  <si>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</si>
  <si>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</si>
  <si>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</si>
  <si>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</si>
  <si>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</si>
  <si>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</si>
  <si>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</si>
  <si>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</si>
  <si>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</si>
  <si>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</si>
  <si>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</si>
  <si>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</si>
  <si>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</si>
  <si>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</si>
  <si>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</si>
  <si>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</si>
  <si>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</si>
  <si>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</si>
  <si>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</si>
  <si>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</si>
  <si>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</si>
  <si>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</si>
  <si>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</si>
  <si>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</si>
  <si>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</si>
  <si>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</si>
  <si>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</si>
  <si>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</si>
  <si>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</si>
  <si>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</si>
  <si>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</si>
  <si>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</si>
  <si>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</si>
  <si>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</si>
  <si>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</si>
  <si>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</si>
  <si>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</si>
  <si>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</si>
  <si>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</si>
  <si>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</si>
  <si>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</si>
  <si>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</si>
  <si>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</si>
  <si>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</si>
  <si>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</si>
  <si>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</si>
  <si>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</si>
  <si>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</si>
  <si>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</si>
  <si>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</si>
  <si>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</si>
  <si>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</si>
  <si>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</si>
  <si>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</si>
  <si>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</si>
  <si>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</si>
  <si>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</si>
  <si>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</si>
  <si>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</si>
  <si>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</si>
  <si>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</si>
  <si>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</si>
  <si>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</si>
  <si>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</si>
  <si>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</si>
  <si>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</si>
  <si>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</si>
  <si>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</si>
  <si>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</si>
  <si>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</si>
  <si>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</si>
  <si>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</si>
  <si>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</si>
  <si>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</si>
  <si>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</si>
  <si>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</si>
  <si>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</si>
  <si>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</si>
  <si>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</si>
  <si>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</si>
  <si>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</si>
  <si>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</si>
  <si>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</si>
  <si>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</si>
  <si>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</si>
  <si>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</si>
  <si>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</si>
  <si>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</si>
  <si>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</si>
  <si>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</si>
  <si>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</si>
  <si>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</si>
  <si>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</si>
  <si>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</si>
  <si>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</si>
  <si>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</si>
  <si>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</si>
  <si>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</si>
  <si>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</si>
  <si>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</si>
  <si>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</si>
  <si>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</si>
  <si>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</si>
  <si>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</si>
  <si>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</si>
  <si>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</si>
  <si>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</si>
  <si>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</si>
  <si>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</si>
  <si>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</si>
  <si>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</si>
  <si>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</si>
  <si>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</si>
  <si>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</si>
  <si>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</si>
  <si>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</si>
  <si>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</si>
  <si>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</si>
  <si>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</si>
  <si>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</si>
  <si>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</si>
  <si>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</si>
  <si>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</si>
  <si>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</si>
  <si>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</si>
  <si>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</si>
  <si>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</si>
  <si>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</si>
  <si>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</si>
  <si>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</si>
  <si>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</si>
  <si>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</si>
  <si>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</si>
  <si>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</si>
  <si>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</si>
  <si>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</si>
  <si>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</si>
  <si>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</si>
  <si>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</si>
  <si>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</si>
  <si>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</si>
  <si>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</si>
  <si>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</si>
  <si>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</si>
  <si>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</si>
  <si>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</si>
  <si>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</si>
  <si>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</si>
  <si>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</si>
  <si>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</si>
  <si>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</si>
  <si>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</si>
  <si>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</si>
  <si>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</si>
  <si>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</si>
  <si>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</si>
  <si>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</si>
  <si>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</si>
  <si>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</si>
  <si>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</si>
  <si>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</si>
  <si>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</si>
  <si>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</si>
  <si>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</si>
  <si>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</si>
  <si>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</si>
  <si>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</si>
  <si>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</si>
  <si>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</si>
  <si>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</si>
  <si>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</si>
  <si>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</si>
  <si>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</si>
  <si>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</si>
  <si>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</si>
  <si>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</si>
  <si>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</si>
  <si>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</si>
  <si>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</si>
  <si>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</si>
  <si>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</si>
  <si>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</si>
  <si>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</si>
  <si>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</si>
  <si>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</si>
  <si>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</si>
  <si>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</si>
  <si>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</si>
  <si>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</si>
  <si>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</si>
  <si>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</si>
  <si>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</si>
  <si>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</si>
  <si>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</si>
  <si>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</si>
  <si>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</si>
  <si>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</si>
  <si>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</si>
  <si>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</si>
  <si>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</si>
  <si>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</si>
  <si>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</si>
  <si>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</si>
  <si>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</si>
  <si>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</si>
  <si>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</si>
  <si>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</si>
  <si>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</si>
  <si>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</si>
  <si>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</si>
  <si>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</si>
  <si>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</si>
  <si>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</si>
  <si>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</si>
  <si>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</si>
  <si>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</si>
  <si>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</si>
  <si>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</si>
  <si>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</si>
  <si>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</si>
  <si>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</si>
  <si>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</si>
  <si>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</si>
  <si>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</si>
  <si>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</si>
  <si>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</si>
  <si>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</si>
  <si>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</si>
  <si>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</si>
  <si>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</si>
  <si>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</si>
  <si>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</si>
  <si>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</si>
  <si>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</si>
  <si>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</si>
  <si>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</si>
  <si>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</si>
  <si>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</si>
  <si>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</si>
  <si>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</si>
  <si>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</si>
  <si>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</si>
  <si>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</si>
  <si>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</si>
  <si>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</si>
  <si>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</si>
  <si>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</si>
  <si>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</si>
  <si>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</si>
  <si>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</si>
  <si>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</si>
  <si>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</si>
  <si>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</si>
  <si>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</si>
  <si>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</si>
  <si>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</si>
  <si>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</si>
  <si>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</si>
  <si>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</si>
  <si>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</si>
  <si>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</si>
  <si>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</si>
  <si>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</si>
  <si>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</si>
  <si>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</si>
  <si>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</si>
  <si>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</si>
  <si>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</si>
  <si>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</si>
  <si>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</si>
  <si>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</si>
  <si>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</si>
  <si>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</si>
  <si>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</si>
  <si>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</si>
  <si>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</si>
  <si>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</si>
  <si>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</si>
  <si>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</si>
  <si>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</si>
  <si>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</si>
  <si>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</si>
  <si>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</si>
  <si>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</si>
  <si>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</si>
  <si>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</si>
  <si>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</si>
  <si>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</si>
  <si>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</si>
  <si>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</si>
  <si>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</si>
  <si>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</si>
  <si>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</si>
  <si>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</si>
  <si>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</si>
  <si>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</si>
  <si>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</si>
  <si>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</si>
  <si>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</si>
  <si>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</si>
  <si>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</si>
  <si>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</si>
  <si>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</si>
  <si>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</si>
  <si>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</si>
  <si>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</si>
  <si>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</si>
  <si>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</si>
  <si>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</si>
  <si>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</si>
  <si>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</si>
  <si>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</si>
  <si>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</si>
  <si>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</si>
  <si>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</si>
  <si>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</si>
  <si>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</si>
  <si>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</si>
  <si>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</si>
  <si>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</si>
  <si>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</si>
  <si>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</si>
  <si>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</si>
  <si>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</si>
  <si>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</si>
  <si>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</si>
  <si>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</si>
  <si>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</si>
  <si>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</si>
  <si>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</si>
  <si>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</si>
  <si>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</si>
  <si>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</si>
  <si>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</si>
  <si>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</si>
  <si>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</si>
  <si>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</si>
  <si>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</si>
  <si>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</si>
  <si>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</si>
  <si>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</si>
  <si>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</si>
  <si>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</si>
  <si>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</si>
  <si>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</si>
  <si>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</si>
  <si>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</si>
  <si>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</si>
  <si>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</si>
  <si>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</si>
  <si>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</si>
  <si>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</si>
  <si>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</si>
  <si>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</si>
  <si>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</si>
  <si>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</si>
  <si>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</si>
  <si>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</si>
  <si>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</si>
  <si>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</si>
  <si>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</si>
  <si>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</si>
  <si>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</si>
  <si>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</si>
  <si>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</si>
  <si>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</si>
  <si>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</si>
  <si>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</si>
  <si>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</si>
  <si>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</si>
  <si>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</si>
  <si>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</si>
  <si>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</si>
  <si>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</si>
  <si>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</si>
  <si>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</si>
  <si>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</si>
  <si>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</si>
  <si>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</si>
  <si>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</si>
  <si>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</si>
  <si>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</si>
  <si>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</si>
  <si>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</si>
  <si>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</si>
  <si>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</si>
  <si>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</si>
  <si>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</si>
  <si>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</si>
  <si>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</si>
  <si>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</si>
  <si>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</si>
  <si>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</si>
  <si>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</si>
  <si>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</si>
  <si>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</si>
  <si>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</si>
  <si>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</si>
  <si>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</si>
  <si>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</si>
  <si>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</si>
  <si>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</si>
  <si>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</si>
  <si>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</si>
  <si>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</si>
  <si>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</si>
  <si>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</si>
  <si>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</si>
  <si>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</si>
  <si>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</si>
  <si>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</si>
  <si>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</si>
  <si>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</si>
  <si>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</si>
  <si>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</si>
  <si>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</si>
  <si>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</si>
  <si>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</si>
  <si>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</si>
  <si>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</si>
  <si>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</si>
  <si>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</si>
  <si>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</si>
  <si>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</si>
  <si>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</si>
  <si>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</si>
  <si>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</si>
  <si>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</si>
  <si>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</si>
  <si>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</si>
  <si>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</si>
  <si>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</si>
  <si>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</si>
  <si>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</si>
  <si>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</si>
  <si>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</si>
  <si>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</si>
  <si>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</si>
  <si>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</si>
  <si>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</si>
  <si>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</si>
  <si>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</si>
  <si>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</si>
  <si>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</si>
  <si>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</si>
  <si>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</si>
  <si>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</si>
  <si>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</si>
  <si>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</si>
  <si>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</si>
  <si>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</si>
  <si>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</si>
  <si>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</si>
  <si>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</si>
  <si>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</si>
  <si>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</si>
  <si>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</si>
  <si>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</si>
  <si>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</si>
  <si>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</si>
  <si>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</si>
  <si>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</si>
  <si>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</si>
  <si>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</si>
  <si>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</si>
  <si>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</si>
  <si>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</si>
  <si>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</si>
  <si>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</si>
  <si>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</si>
  <si>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</si>
  <si>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</si>
  <si>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</si>
  <si>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</si>
  <si>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</si>
  <si>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</si>
  <si>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</si>
  <si>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</si>
  <si>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</si>
  <si>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</si>
  <si>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</si>
  <si>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</si>
  <si>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</si>
  <si>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</si>
  <si>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</si>
  <si>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</si>
  <si>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</si>
  <si>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</si>
  <si>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</si>
  <si>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</si>
  <si>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</si>
  <si>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</si>
  <si>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</si>
  <si>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</si>
  <si>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</si>
  <si>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</si>
  <si>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</si>
  <si>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</si>
  <si>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</si>
  <si>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</si>
  <si>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</si>
  <si>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</si>
  <si>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</si>
  <si>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</si>
  <si>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</si>
  <si>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</si>
  <si>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</si>
  <si>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</si>
  <si>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</si>
  <si>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</si>
  <si>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</si>
  <si>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</si>
  <si>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</si>
  <si>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</si>
  <si>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</si>
  <si>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</si>
  <si>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</si>
  <si>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</si>
  <si>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</si>
  <si>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</si>
  <si>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</si>
  <si>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</si>
  <si>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</si>
  <si>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</si>
  <si>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</si>
  <si>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</si>
  <si>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</si>
  <si>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</si>
  <si>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</si>
  <si>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</si>
  <si>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</si>
  <si>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</si>
  <si>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</si>
  <si>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</si>
  <si>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</si>
  <si>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</si>
  <si>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</si>
  <si>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</si>
  <si>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</si>
  <si>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</si>
  <si>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</si>
  <si>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</si>
  <si>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</si>
  <si>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</si>
  <si>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</si>
  <si>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</si>
  <si>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</si>
  <si>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</si>
  <si>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</si>
  <si>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</si>
  <si>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</si>
  <si>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</si>
  <si>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</si>
  <si>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</si>
  <si>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</si>
  <si>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</si>
  <si>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</si>
  <si>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</si>
  <si>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</si>
  <si>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</si>
  <si>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</si>
  <si>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</si>
  <si>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</si>
  <si>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</si>
  <si>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</si>
  <si>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</si>
  <si>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</si>
  <si>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</si>
  <si>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</si>
  <si>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</si>
  <si>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</si>
  <si>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</si>
  <si>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</si>
  <si>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</si>
  <si>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</si>
  <si>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</si>
  <si>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</si>
  <si>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</si>
  <si>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</si>
  <si>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</si>
  <si>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</si>
  <si>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</si>
  <si>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</si>
  <si>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</si>
  <si>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</si>
  <si>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</si>
  <si>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</si>
  <si>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</si>
  <si>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</si>
  <si>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</si>
  <si>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</si>
  <si>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</si>
  <si>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</si>
  <si>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</si>
  <si>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</si>
  <si>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</si>
  <si>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</si>
  <si>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</si>
  <si>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</si>
  <si>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</si>
  <si>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</si>
  <si>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</si>
  <si>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</si>
  <si>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</si>
  <si>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</si>
  <si>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</si>
  <si>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</si>
  <si>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</si>
  <si>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</si>
  <si>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</si>
  <si>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</si>
  <si>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</si>
  <si>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</si>
  <si>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</si>
  <si>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</si>
  <si>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</si>
  <si>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</si>
  <si>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</si>
  <si>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</si>
  <si>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</si>
  <si>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</si>
  <si>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</si>
  <si>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</si>
  <si>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</si>
  <si>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</si>
  <si>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</si>
  <si>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</si>
  <si>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</si>
  <si>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</si>
  <si>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</si>
  <si>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</si>
  <si>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</si>
  <si>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</si>
  <si>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</si>
  <si>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</si>
  <si>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</si>
  <si>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</si>
  <si>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</si>
  <si>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</si>
  <si>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</si>
  <si>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</si>
  <si>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</si>
  <si>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</si>
  <si>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</si>
  <si>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</si>
  <si>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</si>
  <si>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</si>
  <si>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</si>
  <si>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</si>
  <si>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</si>
  <si>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</si>
  <si>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</si>
  <si>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</si>
  <si>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</si>
  <si>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</si>
  <si>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</si>
  <si>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</si>
  <si>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</si>
  <si>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</si>
  <si>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</si>
  <si>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</si>
  <si>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</si>
  <si>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</si>
  <si>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</si>
  <si>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</si>
  <si>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</si>
  <si>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</si>
  <si>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</si>
  <si>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</si>
  <si>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</si>
  <si>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</si>
  <si>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</si>
  <si>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</si>
  <si>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</si>
  <si>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</si>
  <si>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</si>
  <si>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</si>
  <si>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</si>
  <si>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</si>
  <si>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</si>
  <si>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</si>
  <si>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</si>
  <si>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</si>
  <si>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</si>
  <si>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</si>
  <si>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</si>
  <si>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</si>
  <si>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</si>
  <si>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</si>
  <si>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</si>
  <si>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</si>
  <si>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</si>
  <si>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</si>
  <si>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</si>
  <si>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</si>
  <si>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</si>
  <si>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</si>
  <si>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</si>
  <si>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</si>
  <si>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</si>
  <si>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</si>
  <si>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</si>
  <si>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</si>
  <si>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</si>
  <si>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</si>
  <si>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</si>
  <si>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</si>
  <si>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</si>
  <si>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</si>
  <si>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</si>
  <si>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</si>
  <si>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</si>
  <si>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</si>
  <si>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</si>
  <si>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</si>
  <si>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</si>
  <si>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</si>
  <si>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</si>
  <si>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</si>
  <si>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</si>
  <si>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</si>
  <si>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</si>
  <si>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</si>
  <si>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</si>
  <si>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</si>
  <si>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</si>
  <si>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</si>
  <si>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</si>
  <si>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</si>
  <si>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</si>
  <si>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</si>
  <si>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</si>
  <si>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</si>
  <si>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</si>
  <si>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</si>
  <si>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</si>
  <si>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</si>
  <si>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</si>
  <si>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</si>
  <si>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</si>
  <si>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</si>
  <si>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</si>
  <si>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</si>
  <si>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</si>
  <si>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</si>
  <si>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</si>
  <si>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</si>
  <si>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</si>
  <si>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</si>
  <si>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</si>
  <si>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</si>
  <si>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</si>
  <si>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</si>
  <si>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</si>
  <si>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</si>
  <si>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</si>
  <si>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</si>
  <si>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</si>
  <si>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</si>
  <si>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</si>
  <si>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</si>
  <si>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</si>
  <si>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</si>
  <si>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</si>
  <si>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</si>
  <si>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</si>
  <si>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</si>
  <si>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</si>
  <si>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</si>
  <si>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</si>
  <si>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</si>
  <si>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</si>
  <si>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</si>
  <si>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no pcm</t>
  </si>
  <si>
    <t>site down again &amp; ETA 30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</si>
  <si>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</si>
  <si>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</si>
  <si>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</si>
  <si>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</si>
  <si>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</si>
  <si>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</si>
  <si>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</si>
  <si>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</si>
  <si>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</si>
  <si>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</si>
  <si>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TT-20251127-01219</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</si>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</sst>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6" dataDxfId="155" headerRowBorderDxfId="153" tableBorderDxfId="154" totalsRowBorderDxfId="152">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1" totalsRowShown="0" headerRowDxfId="47" dataDxfId="46" headerRowBorderDxfId="44" tableBorderDxfId="45" totalsRowBorderDxfId="43">
  <autoFilter ref="A1:L3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0" dataDxfId="29" headerRowBorderDxfId="27" tableBorderDxfId="28">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326.11855335647851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45989.066979282405</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45989.066979282405</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45989.066979282405</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45989.066979282405</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45989.066979282405</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45989.066979282405</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45989.066979282405</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45989.066979282405</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45989.066979282405</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45989.066979282405</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45989.066979282405</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45989.066979282405</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45989.066979282405</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45989.066979282405</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45989.066979282405</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45989.066979282405</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45989.066979282405</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45989.066979282405</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45989.066979282405</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45989.066979282405</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45989.066979282405</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45989.066979282405</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45989.066979282405</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45989.066979282405</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45989.066979282405</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45989.066979282405</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45989.066979282405</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45989.066979282405</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45989.066979282405</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45989.066979282405</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45989.066979282405</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45989.066979282405</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45989.066979282405</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45989.066979282405</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45989.066979282405</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45989.066979282405</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45989.066979282405</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45989.066979282405</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45989.066979282405</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3F323414-0838-4094-9545-73DB6FCC07B1}"/>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164.06714155092777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4.6795605324077769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39107</v>
      </c>
      <c r="B5" s="18" t="s">
        <v>39108</v>
      </c>
      <c r="C5" s="18">
        <v>1</v>
      </c>
      <c r="D5" s="18" t="s">
        <v>39109</v>
      </c>
      <c r="E5" s="99" t="s">
        <v>39021</v>
      </c>
      <c r="F5" s="100">
        <v>45988.640810185185</v>
      </c>
      <c r="G5" s="101">
        <f ca="1">IFERROR(NOW()-F5,"-")</f>
        <v>0.42616932870441815</v>
      </c>
      <c r="H5" s="146">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39113</v>
      </c>
      <c r="B6" s="18" t="str">
        <f>IFERROR(VLOOKUP(D6,DB!A:K,11,0),"")</f>
        <v>R2</v>
      </c>
      <c r="C6" s="18">
        <v>1</v>
      </c>
      <c r="D6" s="18" t="s">
        <v>25344</v>
      </c>
      <c r="E6" s="99"/>
      <c r="F6" s="100"/>
      <c r="G6" s="101">
        <f ca="1">IFERROR(NOW()-F6,"-")</f>
        <v>45989.066979513889</v>
      </c>
      <c r="H6" s="100">
        <v>45989.0315625</v>
      </c>
      <c r="I6" s="18" t="str">
        <f>IFERROR(VLOOKUP(D6,DB!A:F,6,0),"")</f>
        <v>Generator-SG</v>
      </c>
      <c r="J6" s="18" t="str">
        <f>IFERROR(VLOOKUP(D6,DB!A:G,7,0),"")</f>
        <v>In progress</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45989.066979513889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45989.066979513889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45989.066979513889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45989.066979513889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45989.066979513889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45989.066979513889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45989.066979513889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45989.066979513889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45989.066979513889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45989.066979513889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45989.066979513889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45989.066979513889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45989.066979513889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45989.066979513889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45989.066979513889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45989.066979513889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45989.066979513889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45989.066979513889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45989.066979513889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45989.066979513889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45989.066979513889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45989.066979513889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45989.066979513889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45989.066979513889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45989.066979513889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45989.066979513889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45989.066979513889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45989.066979513889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45989.066979513889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45989.066979513889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45989.066979513889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45989.066979513889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45989.066979513889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45989.066979513889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45989.066979513889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45989.066979513889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45989.066979513889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45989.066979513889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45989.066979513889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45989.066979513889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45989.066979513889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45989.066979513889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45989.066979513889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45989.066979513889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45989.066979513889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45989.066979513889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45989.066979513889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45989.066979513889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45989.066979513889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45989.066979513889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45989.066979513889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45989.066979513889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45989.066979513889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45989.066979513889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45989.066979513889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45989.066979513889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45989.066979513889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45989.066979513889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45989.066979513889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45989.066979513889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45989.066979513889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45989.066979513889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45989.066979513889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45989.066979513889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45989.066979513889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45989.066979513889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45989.066979513889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45989.066979513889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45989.066979513889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45989.066979513889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45989.066979513889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45989.066979513889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45989.066979513889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45989.066979513889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45989.066979513889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45989.066979513889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45989.066979513889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45989.066979513889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45989.066979513889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45989.066979513889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45989.066979513889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45989.066979513889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45989.066979513889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45989.066979513889</v>
      </c>
      <c r="H2" s="22"/>
      <c r="I2" s="19" t="str">
        <f>IFERROR(VLOOKUP(D2,DB!A:F,6,0),"")</f>
        <v/>
      </c>
      <c r="J2" s="18" t="str">
        <f>IFERROR(VLOOKUP(D2,DB!A:G,7,0),"")</f>
        <v/>
      </c>
      <c r="K2" s="42"/>
      <c r="L2" s="23" t="str">
        <f>IFERROR(VLOOKUP(D2,DB!A:I,9,0),"")</f>
        <v/>
      </c>
    </row>
    <row r="3" spans="1:13" ht="15" customHeight="1">
      <c r="A3" s="19"/>
      <c r="B3" s="58" t="str">
        <f>IFERROR(VLOOKUP(D3,DB!A:K,11,0),"")</f>
        <v/>
      </c>
      <c r="C3" s="18"/>
      <c r="D3" s="144"/>
      <c r="E3" s="18"/>
      <c r="F3" s="20"/>
      <c r="G3" s="21">
        <f t="shared" ca="1" si="0"/>
        <v>45989.066979513889</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45989.066979513889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45989.066979513889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45989.066979513889</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45989.066979513889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45989.066979513889</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45989.066979513889</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45989.066979513889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45989.066979513889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45989.066979513889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45989.066979513889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45989.066979513889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45989.066979513889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45989.066979513889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45989.066979513889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45989.066979513889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45989.066979513889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45989.066979513889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45989.066979513889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45989.066979513889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45989.066979513889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45989.066979513889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45989.066979513889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45989.066979513889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45989.066979513889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45989.066979513889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45989.066979513889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45989.066979513889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45989.066979513889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45989.066979513889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45989.066979513889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45989.066979513889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45989.066979513889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45989.066979513889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45989.066979513889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45989.066979513889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45989.066979513889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45989.066979513889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45989.066979513889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45989.066979513889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45989.066979513889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45989.066979513889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45989.066979513889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45989.066979513889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45989.066979513889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45989.066979513889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45989.066979513889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45989.066979513889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45989.066979513889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45989.066979513889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45989.066979513889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45989.066979513889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45989.066979513889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45989.066979513889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45989.066979513889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45989.066979513889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45989.066979513889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45989.066979513889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45989.066979513889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45989.066979513889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45989.066979513889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45989.066979513889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45989.066979513889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45989.066979513889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45989.066979513889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45989.066979513889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45989.066979513889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45989.066979513889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45989.066979513889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45989.066979513889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45989.066979513889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45989.066979513889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45989.066979513889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45989.066979513889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45989.066979513889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45989.066979513889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45989.066979513889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45989.066979513889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45989.066979513889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45989.066979513889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45989.066979513889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45989.066979513889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45989.066979513889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45989.066979513889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45989.066979513889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45989.066979513889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45989.066979513889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45989.066979513889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45989.066979513889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45989.066979513889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45989.066979513889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45989.066979513889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45989.066979513889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45989.066979513889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45989.066979513889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45989.066979513889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45989.066979513889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45989.066979513889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45989.066979513889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45989.066979513889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45989.066979513889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45989.066979513889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45989.066979513889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45989.066979513889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45989.066979513889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45989.066979513889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45989.066979513889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45989.066979513889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45989.066979513889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45989.066979513889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45989.066979513889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45989.066979513889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45989.066979513889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45989.066979513889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45989.066979513889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45989.066979513889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45989.066979513889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45989.066979513889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45989.066979513889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45989.066979513889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45989.066979513889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45989.066979513889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45989.066979513889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45989.066979513889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45989.066979513889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45989.066979513889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45989.066979513889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45989.066979513889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45989.066979513889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45989.066979513889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45989.066979513889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45989.066979513889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45989.066979513889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45989.066979513889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45989.066979513889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45989.066979513889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45989.066979513889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45989.066979513889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45989.066979513889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45989.066979513889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45989.066979513889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45989.066979513889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45989.066979513889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45989.066979513889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45989.066979513889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45989.066979513889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45989.066979513889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45989.066979513889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45989.066979513889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45989.066979513889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45989.066979513889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45989.066979513889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45989.066979513889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45989.066979513889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45989.066979513889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45989.066979513889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45989.066979513889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45989.066979513889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45989.066979513889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45989.066979513889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45989.066979513889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45989.066979513889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45989.066979513889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45989.066979513889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45989.066979513889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45989.066979513889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45989.066979513889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45989.066979513889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45989.066979513889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45989.066979513889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45989.066979513889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45989.066979513889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45989.066979513889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45989.066979513889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45989.066979513889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45989.066979513889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45989.066979513889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45989.066979513889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45989.066979513889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45989.066979513889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45989.066979513889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45989.066979513889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45989.066979513889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45989.066979513889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45989.066979513889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45989.066979513889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45989.066979513889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45989.066979513889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45989.066979513889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45989.066979513889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45989.066979513889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45989.066979513889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45989.066979513889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45989.066979513889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45989.066979513889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45989.066979513889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45989.066979513889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45989.066979513889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45989.066979513889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45989.066979513889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45989.066979513889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45989.066979513889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45989.066979513889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45989.066979513889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45989.066979513889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45989.066979513889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45989.066979513889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45989.066979513889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45989.066979513889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45989.066979513889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45989.066979513889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45989.066979513889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45989.066979513889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45989.066979513889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45989.066979513889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45989.066979513889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45989.066979513889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45989.066979513889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45989.066979513889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45989.066979513889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45989.066979513889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45989.066979513889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45989.066979513889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45989.066979513889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45989.066979513889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45989.066979513889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45989.066979513889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45989.066979513889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45989.066979513889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45989.066979513889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45989.066979513889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45989.066979513889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45989.066979513889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45989.066979513889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45989.066979513889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45989.066979513889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45989.066979513889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45989.066979513889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45989.066979513889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45989.066979513889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45989.066979513889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45989.066979513889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45989.066979513889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45989.066979513889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45989.066979513889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45989.066979513889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45989.066979513889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45989.066979513889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45989.066979513889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45989.066979513889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45989.066979513889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45989.066979513889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45989.066979513889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45989.066979513889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45989.066979513889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45989.066979513889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45989.066979513889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45989.066979513889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45989.066979513889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45989.066979513889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45989.066979513889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45989.066979513889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45989.066979513889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45989.066979513889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45989.066979513889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45989.066979513889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45989.066979513889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45989.066979513889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45989.066979513889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45989.066979513889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45989.066979513889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45989.066979513889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45989.066979513889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45989.066979513889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45989.066979513889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45989.066979513889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45989.066979513889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45989.066979513889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45989.066979513889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45989.066979513889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45989.066979513889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45989.066979513889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45989.066979513889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45989.066979513889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45989.066979513889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45989.066979513889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45989.066979513889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45989.066979513889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45989.066979513889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45989.066979513889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45989.066979513889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45989.066979513889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45989.066979513889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45989.066979513889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45989.066979513889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45989.066979513889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45989.066979513889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45989.066979513889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45989.066979513889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45989.066979513889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45989.066979513889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45989.066979513889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45989.066979513889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45989.066979513889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45989.066979513889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45989.066979513889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45989.066979513889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45989.066979513889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45989.066979513889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45989.066979513889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45989.066979513889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45989.066979513889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45989.066979513889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45989.066979513889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45989.066979513889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45989.066979513889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45989.066979513889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45989.066979513889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45989.066979513889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45989.066979513889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45989.066979513889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45989.066979513889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45989.066979513889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45989.066979513889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45989.066979513889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45989.066979513889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45989.066979513889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45989.066979513889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45989.066979513889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45989.066979513889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45989.066979513889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45989.066979513889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45989.066979513889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45989.066979513889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45989.066979513889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45989.066979513889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45989.066979513889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45989.066979513889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45989.066979513889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45989.066979513889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45989.066979513889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45989.066979513889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45989.066979513889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45989.066979513889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45989.066979513889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45989.066979513889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45989.066979513889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45989.066979513889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45989.066979513889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45989.066979513889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45989.066979513889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45989.066979513889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45989.066979513889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45989.066979513889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45989.066979513889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45989.066979513889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45989.066979513889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45989.066979513889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45989.066979513889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45989.066979513889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45989.066979513889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45989.066979513889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45989.066979513889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45989.066979513889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45989.066979513889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45989.066979513889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45989.066979513889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45989.066979513889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45989.066979513889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45989.066979513889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45989.066979513889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45989.066979513889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45989.066979513889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45989.066979513889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45989.066979513889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45989.066979513889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45989.066979513889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45989.066979513889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45989.066979513889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45989.066979513889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45989.066979513889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45989.066979513889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45989.066979513889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45989.066979513889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45989.066979513889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45989.066979513889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45989.066979513889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45989.066979513889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45989.066979513889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45989.066979513889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45989.066979513889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45989.066979513889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45989.066979513889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45989.066979513889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45989.066979513889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45989.066979513889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45989.066979513889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45989.066979513889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45989.066979513889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45989.066979513889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45989.066979513889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45989.066979513889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45989.066979513889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45989.066979513889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45989.066979513889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45989.066979513889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45989.066979513889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45989.066979513889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45989.066979513889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45989.066979513889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45989.066979513889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45989.066979513889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45989.066979513889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45989.066979513889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45989.066979513889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45989.066979513889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45989.066979513889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45989.066979513889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45989.066979513889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45989.066979513889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45989.066979513889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45989.066979513889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45989.066979513889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45989.066979513889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45989.066979513889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45989.066979513889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45989.066979513889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45989.066979513889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45989.066979513889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45989.066979513889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45989.066979513889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45989.066979513889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45989.066979513889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45989.066979513889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45989.066979513889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45989.066979513889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45989.066979513889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45989.066979513889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45989.066979513889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45989.066979513889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45989.066979513889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45989.066979513889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45989.066979513889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45989.066979513889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45989.066979513889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45989.066979513889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45989.066979513889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45989.066979513889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45989.066979513889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45989.066979513889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45989.066979513889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45989.066979513889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45989.066979513889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45989.066979513889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45989.066979513889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45989.066979513889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45989.066979513889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45989.066979513889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45989.066979513889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45989.066979513889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45989.066979513889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45989.066979513889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45989.066979513889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45989.066979513889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45989.066979513889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45989.066979513889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45989.066979513889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45989.066979513889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45989.066979513889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45989.066979513889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45989.066979513889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45989.066979513889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45989.066979513889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45989.066979513889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45989.066979513889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45989.066979513889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45989.066979513889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45989.066979513889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45989.066979513889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45989.066979513889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45989.066979513889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45989.066979513889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45989.066979513889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45989.066979513889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45989.066979513889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45989.066979513889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45989.066979513889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45989.066979513889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45989.066979513889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45989.066979513889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45989.066979513889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45989.066979513889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45989.066979513889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45989.066979513889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45989.066979513889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45989.066979513889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45989.066979513889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45989.066979513889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45989.066979513889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45989.066979513889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45989.066979513889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45989.066979513889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45989.066979513889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45989.066979513889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45989.066979513889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45989.066979513889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45989.066979513889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45989.066979513889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45989.066979513889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45989.066979513889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45989.066979513889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45989.066979513889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45989.066979513889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45989.066979513889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45989.066979513889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45989.066979513889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45989.066979513889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45989.066979513889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45989.066979513889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45989.066979513889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45989.066979513889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45989.066979513889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45989.066979513889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45989.066979513889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45989.066979513889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45989.066979513889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45989.066979513889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45989.066979513889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45989.066979513889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45989.066979513889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45989.066979513889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45989.066979513889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45989.066979513889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45989.066979513889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45989.066979513889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45989.066979513889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45989.066979513889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45989.066979513889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45989.066979513889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45989.066979513889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45989.066979513889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45989.066979513889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45989.066979513889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45989.066979513889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45989.066979513889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45989.066979513889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45989.066979513889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45989.066979513889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45989.066979513889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45989.066979513889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45989.066979513889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45989.066979513889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45989.066979513889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45989.066979513889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45989.066979513889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45989.066979513889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45989.066979513889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45989.066979513889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45989.066979513889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45989.066979513889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45989.066979513889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45989.066979513889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45989.066979513889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45989.066979513889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45989.066979513889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45989.066979513889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45989.066979513889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45989.066979513889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45989.066979513889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45989.066979513889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45989.066979513889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45989.066979513889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45989.066979513889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45989.066979513889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45989.066979513889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45989.066979513889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45989.066979513889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45989.066979513889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45989.066979513889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45989.066979513889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45989.066979513889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45989.066979513889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45989.066979513889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45989.066979513889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45989.066979513889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45989.066979513889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45989.066979513889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45989.066979513889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45989.066979513889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45989.066979513889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45989.066979513889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45989.066979513889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45989.066979513889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45989.066979513889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45989.066979513889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45989.066979513889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45989.066979513889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45989.066979513889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45989.066979513889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45989.066979513889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45989.066979513889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45989.066979513889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45989.066979513889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45989.066979513889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45989.066979513889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45989.066979513889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45989.066979513889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45989.066979513889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45989.066979513889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45989.066979513889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45989.066979513889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45989.066979513889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45989.066979513889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45989.066979513889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45989.066979513889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45989.066979513889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45989.066979513889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45989.066979513889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45989.066979513889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45989.066979513889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45989.066979513889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45989.066979513889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45989.066979513889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45989.066979513889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45989.066979513889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45989.066979513889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45989.066979513889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45989.066979513889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45989.066979513889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45989.066979513889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45989.066979513889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45989.066979513889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45989.066979513889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45989.066979513889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45989.066979513889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45989.066979513889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45989.066979513889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45989.066979513889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45989.066979513889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45989.066979513889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45989.066979513889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45989.066979513889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45989.066979513889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45989.066979513889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45989.066979513889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45989.066979513889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45989.066979513889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45989.066979513889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45989.066979513889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45989.066979513889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45989.066979513889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45989.066979513889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45989.066979513889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45989.066979513889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45989.066979513889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45989.066979513889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45989.066979513889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45989.066979513889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45989.066979513889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45989.066979513889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45989.066979513889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45989.066979513889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45989.066979513889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45989.066979513889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45989.066979513889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45989.066979513889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45989.066979513889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45989.066979513889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45989.066979513889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45989.066979513889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45989.066979513889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45989.066979513889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45989.066979513889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45989.066979513889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45989.066979513889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45989.066979513889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45989.066979513889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45989.066979513889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45989.066979513889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45989.066979513889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45989.066979513889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45989.066979513889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45989.066979513889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45989.066979513889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45989.066979513889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45989.066979513889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45989.066979513889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45989.066979513889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45989.066979513889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45989.066979513889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45989.066979513889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45989.066979513889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45989.066979513889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45989.066979513889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45989.066979513889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45989.066979513889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45989.066979513889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45989.066979513889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45989.066979513889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45989.066979513889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45989.066979513889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45989.066979513889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45989.066979513889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45989.066979513889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45989.066979513889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45989.066979513889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45989.066979513889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45989.066979513889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45989.066979513889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45989.066979513889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45989.066979513889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45989.066979513889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45989.066979513889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45989.066979513889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45989.066979513889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45989.066979513889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45989.066979513889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45989.066979513889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45989.066979513889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45989.066979513889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45989.066979513889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45989.066979513889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45989.066979513889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45989.066979513889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45989.066979513889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45989.066979513889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45989.066979513889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45989.066979513889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45989.066979513889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45989.066979513889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45989.066979513889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45989.066979513889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45989.066979513889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45989.066979513889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45989.066979513889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45989.066979513889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45989.066979513889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45989.066979513889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45989.066979513889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45989.066979513889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45989.066979513889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45989.066979513889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45989.066979513889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45989.066979513889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45989.066979513889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45989.066979513889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45989.066979513889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45989.066979513889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45989.066979513889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45989.066979513889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45989.066979513889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45989.066979513889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45989.066979513889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45989.066979513889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45989.066979513889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45989.066979513889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45989.066979513889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45989.066979513889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45989.066979513889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45989.066979513889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45989.066979513889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45989.066979513889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45989.066979513889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45989.066979513889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45989.066979513889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45989.066979513889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45989.066979513889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45989.066979513889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45989.066979513889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45989.066979513889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45989.066979513889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45989.066979513889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45989.066979513889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45989.066979513889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45989.066979513889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45989.066979513889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45989.066979513889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45989.066979513889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45989.066979513889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45989.066979513889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45989.066979513889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45989.066979513889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45989.066979513889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45989.066979513889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45989.066979513889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45989.066979513889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45989.066979513889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45989.066979513889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45989.066979513889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45989.066979513889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45989.066979513889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45989.066979513889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45989.066979513889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45989.066979513889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45989.066979513889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45989.066979513889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45989.066979513889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45989.066979513889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45989.066979513889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45989.066979513889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45989.066979513889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45989.066979513889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45989.066979513889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45989.066979513889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45989.066979513889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45989.066979513889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45989.066979513889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45989.066979513889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45989.066979513889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45989.066979513889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45989.066979513889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45989.066979513889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45989.066979513889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45989.066979513889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45989.066979513889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45989.066979513889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45989.066979513889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45989.066979513889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45989.066979513889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45989.066979513889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45989.066979513889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45989.066979513889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45989.066979513889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45989.066979513889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45989.066979513889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45989.066979513889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45989.066979513889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45989.066979513889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45989.066979513889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45989.066979513889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45989.066979513889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45989.066979513889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45989.066979513889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45989.066979513889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45989.066979513889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45989.066979513889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45989.066979513889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45989.066979513889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45989.066979513889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45989.066979513889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45989.066979513889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45989.066979513889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45989.066979513889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45989.066979513889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45989.066979513889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45989.066979513889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45989.066979513889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45989.066979513889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45989.066979513889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45989.066979513889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45989.066979513889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45989.066979513889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45989.066979513889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45989.066979513889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45989.066979513889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45989.066979513889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45989.066979513889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45989.066979513889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45989.066979513889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45989.066979513889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45989.066979513889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45989.066979513889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45989.066979513889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45989.066979513889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45989.066979513889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45989.066979513889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45989.066979513889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45989.066979513889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45989.066979513889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45989.066979513889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45989.066979513889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45989.066979513889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45989.066979513889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45989.066979513889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45989.066979513889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45989.066979513889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45989.066979513889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45989.066979513889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45989.066979513889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45989.066979513889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45989.066979513889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45989.066979513889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45989.066979513889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45989.066979513889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45989.066979513889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45989.066979513889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45989.066979513889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45989.066979513889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45989.066979513889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45989.066979513889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45989.066979513889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45989.066979513889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45989.066979513889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45989.066979513889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45989.066979513889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45989.066979513889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45989.066979513889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45989.066979513889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45989.066979513889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45989.066979513889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45989.066979513889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45989.066979513889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45989.066979513889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45989.066979513889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45989.066979513889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45989.066979513889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45989.066979513889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45989.066979513889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45989.066979513889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45989.066979513889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45989.066979513889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45989.066979513889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45989.066979513889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45989.066979513889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45989.066979513889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45989.066979513889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45989.066979513889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45989.066979513889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45989.066979513889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45989.066979513889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45989.066979513889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45989.066979513889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45989.066979513889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45989.066979513889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45989.066979513889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45989.066979513889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45989.066979513889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45989.066979513889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45989.066979513889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45989.066979513889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45989.066979513889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45989.066979513889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45989.066979513889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45989.066979513889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45989.066979513889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45989.066979513889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45989.066979513889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45989.066979513889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45989.066979513889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45989.066979513889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45989.066979513889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45989.066979513889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45989.066979513889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45989.066979513889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45989.066979513889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45989.066979513889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45989.066979513889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45989.066979513889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45989.066979513889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45989.066979513889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45989.066979513889</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1"/>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285.58626192129304</v>
      </c>
      <c r="H2" s="92">
        <v>45703.474768518521</v>
      </c>
      <c r="I2" s="92" t="str">
        <f>IFERROR(VLOOKUP(D2,DB!A:F,6,0),"")</f>
        <v>SCECO</v>
      </c>
      <c r="J2" s="92" t="str">
        <f>IFERROR(VLOOKUP(D2,DB!A:G,7,0),"")</f>
        <v>Dead</v>
      </c>
      <c r="K2" s="94" t="s">
        <v>39116</v>
      </c>
      <c r="L2" s="88" t="str">
        <f>IFERROR(VLOOKUP(D2,DB!A:I,9,0),"")</f>
        <v>Latis</v>
      </c>
    </row>
    <row r="3" spans="1:16" ht="15" customHeight="1">
      <c r="A3" s="110"/>
      <c r="B3" s="110" t="str">
        <f>IFERROR(VLOOKUP(D3,DB!A:K,11,0),"")</f>
        <v/>
      </c>
      <c r="C3" s="90"/>
      <c r="D3" s="88"/>
      <c r="E3" s="91"/>
      <c r="F3" s="92"/>
      <c r="G3" s="93">
        <f t="shared" ref="G3:G9" ca="1" si="0">IFERROR(NOW()-F3,"")</f>
        <v>45989.066979282405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45989.066979282405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45989.066979282405</v>
      </c>
      <c r="H5" s="92"/>
      <c r="I5" s="110" t="str">
        <f>IFERROR(VLOOKUP(D5,DB!A:F,6,0),"")</f>
        <v/>
      </c>
      <c r="J5" s="110" t="str">
        <f>IFERROR(VLOOKUP(D5,DB!A:G,7,0),"")</f>
        <v/>
      </c>
      <c r="K5" s="94"/>
      <c r="L5" s="88" t="str">
        <f>IFERROR(VLOOKUP(D5,DB!A:I,9,0),"")</f>
        <v/>
      </c>
    </row>
    <row r="6" spans="1:16" ht="15" customHeight="1">
      <c r="A6" s="110"/>
      <c r="B6" s="121"/>
      <c r="C6" s="90"/>
      <c r="D6" s="88"/>
      <c r="E6" s="91"/>
      <c r="F6" s="92"/>
      <c r="G6" s="93">
        <f t="shared" ca="1" si="0"/>
        <v>45989.066979282405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45989.066979513889</v>
      </c>
      <c r="H7" s="92"/>
      <c r="I7" s="110" t="str">
        <f>IFERROR(VLOOKUP(D7,DB!A:F,6,0),"")</f>
        <v/>
      </c>
      <c r="J7" s="110" t="str">
        <f>IFERROR(VLOOKUP(D7,DB!A:G,7,0),"")</f>
        <v/>
      </c>
      <c r="K7" s="94"/>
      <c r="L7" s="88" t="str">
        <f>IFERROR(VLOOKUP(D7,DB!A:I,9,0),"")</f>
        <v/>
      </c>
    </row>
    <row r="8" spans="1:16" ht="15" customHeight="1">
      <c r="A8" s="110"/>
      <c r="B8" s="121"/>
      <c r="C8" s="121"/>
      <c r="D8" s="88"/>
      <c r="E8" s="91"/>
      <c r="F8" s="92"/>
      <c r="G8" s="93">
        <f t="shared" ca="1" si="0"/>
        <v>45989.066979513889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45989.066979513889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ref="G10:G73" ca="1" si="1">IFERROR(NOW()-F10,"")</f>
        <v>45989.066979513889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45989.066979513889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45989.066979513889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45989.066979513889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45989.066979513889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45989.066979513889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45989.066979513889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45989.066979513889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45989.066979513889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45989.066979513889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45989.066979513889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45989.066979513889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45989.066979513889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45989.066979513889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45989.066979513889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45989.066979513889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45989.066979513889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45989.066979513889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45989.066979513889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45989.066979513889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45989.066979513889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45989.066979513889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45989.066979513889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45989.066979513889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45989.066979513889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45989.066979513889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45989.066979513889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45989.066979513889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45989.066979513889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45989.066979513889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45989.066979513889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45989.066979513889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45989.066979513889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45989.066979513889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45989.066979513889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45989.066979513889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45989.066979513889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45989.066979513889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45989.066979513889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45989.066979513889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45989.066979513889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45989.066979513889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45989.066979513889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45989.066979513889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45989.066979513889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45989.066979513889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45989.066979513889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45989.066979513889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45989.066979513889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45989.066979513889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45989.066979513889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45989.066979513889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45989.066979513889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45989.066979513889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45989.066979513889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45989.066979513889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45989.066979513889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45989.066979513889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45989.066979513889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45989.066979513889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45989.066979513889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45989.066979513889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45989.066979513889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45989.066979513889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ref="G74:G137" ca="1" si="2">IFERROR(NOW()-F74,"")</f>
        <v>45989.066979513889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45989.066979513889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45989.066979513889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45989.066979513889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45989.066979513889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45989.066979513889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45989.066979513889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45989.066979513889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45989.066979513889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45989.066979513889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45989.066979513889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45989.066979513889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45989.066979513889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45989.066979513889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45989.066979513889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45989.066979513889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45989.066979513889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45989.066979513889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45989.066979513889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45989.066979513889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45989.066979513889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45989.066979513889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45989.066979513889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45989.066979513889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45989.066979513889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45989.066979513889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45989.066979513889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45989.066979513889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45989.066979513889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45989.066979513889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45989.066979513889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45989.066979513889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45989.066979513889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45989.066979513889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45989.066979513889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45989.066979513889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45989.066979513889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45989.066979513889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45989.066979513889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45989.066979513889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45989.066979513889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45989.066979513889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45989.066979513889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45989.066979513889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45989.066979513889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45989.066979513889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45989.066979513889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45989.066979513889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45989.066979513889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45989.066979513889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45989.066979513889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45989.066979513889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45989.066979513889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45989.066979513889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45989.066979513889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45989.066979513889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45989.066979513889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45989.066979513889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45989.066979513889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45989.066979513889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45989.066979513889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45989.066979513889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45989.066979513889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45989.066979513889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ref="G138:G201" ca="1" si="3">IFERROR(NOW()-F138,"")</f>
        <v>45989.066979513889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45989.066979513889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45989.066979513889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45989.066979513889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45989.066979513889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45989.066979513889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45989.066979513889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45989.066979513889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45989.066979513889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45989.066979513889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45989.066979513889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45989.066979513889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45989.066979513889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45989.066979513889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45989.066979513889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45989.066979513889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45989.066979513889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45989.066979513889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45989.066979513889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45989.066979513889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45989.066979513889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45989.066979513889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45989.066979513889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45989.066979513889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45989.066979513889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45989.066979513889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45989.066979513889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45989.066979513889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45989.066979513889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45989.066979513889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45989.066979513889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45989.066979513889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45989.066979513889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45989.066979513889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45989.066979513889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45989.066979513889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45989.066979513889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45989.066979513889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45989.066979513889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45989.066979513889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45989.066979513889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45989.066979513889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45989.066979513889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45989.066979513889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45989.066979513889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45989.066979513889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45989.066979513889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45989.066979513889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45989.066979513889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45989.066979513889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45989.066979513889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45989.066979513889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45989.066979513889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45989.066979513889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45989.066979513889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45989.066979513889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45989.066979513889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45989.066979513889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45989.066979513889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45989.066979513889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45989.066979513889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45989.066979513889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45989.066979513889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45989.066979513889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ref="G202:G265" ca="1" si="4">IFERROR(NOW()-F202,"")</f>
        <v>45989.066979513889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45989.066979513889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45989.066979513889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45989.066979513889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45989.066979513889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45989.066979513889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45989.066979513889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45989.066979513889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45989.066979513889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45989.066979513889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45989.066979513889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45989.066979513889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45989.066979513889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45989.066979513889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45989.066979513889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45989.066979513889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45989.066979513889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45989.066979513889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45989.066979513889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45989.066979513889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45989.066979513889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45989.066979513889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45989.066979513889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45989.066979513889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45989.066979513889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45989.066979513889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45989.066979513889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45989.066979513889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45989.066979513889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45989.066979513889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45989.066979513889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45989.066979513889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45989.066979513889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45989.066979513889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45989.066979513889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45989.066979513889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45989.066979513889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45989.066979513889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45989.066979513889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45989.066979513889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45989.066979513889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45989.066979513889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45989.066979513889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45989.066979513889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45989.066979513889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45989.066979513889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45989.066979513889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45989.066979513889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45989.066979513889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45989.066979513889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45989.066979513889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45989.066979513889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45989.066979513889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45989.066979513889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45989.066979513889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45989.066979513889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45989.066979513889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45989.066979513889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45989.066979513889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45989.066979513889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45989.066979513889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45989.066979513889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45989.066979513889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45989.066979513889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ref="G266:G311" ca="1" si="5">IFERROR(NOW()-F266,"")</f>
        <v>45989.066979513889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45989.066979513889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45989.066979513889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45989.066979513889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45989.066979513889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45989.066979513889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45989.066979513889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45989.066979513889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45989.066979513889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45989.066979513889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45989.066979513889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45989.066979513889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45989.066979513889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45989.066979513889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45989.066979513889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45989.066979513889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45989.066979513889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45989.066979513889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45989.066979513889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45989.066979513889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45989.066979513889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45989.066979513889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45989.066979513889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45989.066979513889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45989.066979513889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45989.066979513889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45989.066979513889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45989.066979513889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45989.066979513889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45989.066979513889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45989.066979513889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45989.066979513889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45989.066979513889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45989.066979513889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45989.066979513889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45989.066979513889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45989.066979513889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45989.066979513889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45989.066979513889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45989.066979513889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45989.066979513889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45989.066979513889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45989.066979513889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45989.066979513889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45989.066979513889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45989.066979513889</v>
      </c>
      <c r="H311" s="92"/>
      <c r="I311" s="110" t="str">
        <f>IFERROR(VLOOKUP(D311,DB!A:F,6,0),"")</f>
        <v/>
      </c>
      <c r="J311" s="110" t="str">
        <f>IFERROR(VLOOKUP(D311,DB!A:G,7,0),"")</f>
        <v/>
      </c>
      <c r="K311" s="94"/>
      <c r="L311" s="88" t="str">
        <f>IFERROR(VLOOKUP(D311,DB!A:I,9,0),"")</f>
        <v/>
      </c>
    </row>
  </sheetData>
  <dataValidations count="2">
    <dataValidation allowBlank="1" showInputMessage="1" showErrorMessage="1" sqref="E1" xr:uid="{A4F81451-56CC-4543-9497-104C4E44EE4B}"/>
    <dataValidation type="list" allowBlank="1" showInputMessage="1" showErrorMessage="1" sqref="E2:E3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14" sqref="D14"/>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39117</v>
      </c>
      <c r="B2" s="37" t="str">
        <f>IFERROR(VLOOKUP(D2,DB!A:K,11,0),"")</f>
        <v>R5</v>
      </c>
      <c r="C2" s="37">
        <v>3</v>
      </c>
      <c r="D2" s="103" t="s">
        <v>36011</v>
      </c>
      <c r="E2" s="37" t="s">
        <v>39021</v>
      </c>
      <c r="F2" s="38">
        <v>45891.832060185188</v>
      </c>
      <c r="G2" s="105">
        <f ca="1">IFERROR(NOW()-F2,"")</f>
        <v>97.234919328700926</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39100</v>
      </c>
      <c r="F3" s="38">
        <v>45926.188877314817</v>
      </c>
      <c r="G3" s="105">
        <f t="shared" ref="G3" ca="1" si="0">IFERROR(NOW()-F3,"")</f>
        <v>62.8781021990726</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39100</v>
      </c>
      <c r="F4" s="107">
        <v>45948.661111111112</v>
      </c>
      <c r="G4" s="108">
        <f t="shared" ref="G4" ca="1" si="1">IFERROR(NOW()-F4,"")</f>
        <v>40.405868402776832</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07">
        <v>45981.373298611114</v>
      </c>
      <c r="G5" s="108">
        <f ca="1">IFERROR(NOW()-F5,"")</f>
        <v>7.6936806712910766</v>
      </c>
      <c r="H5" s="38">
        <v>45981.360798611109</v>
      </c>
      <c r="I5" s="106" t="str">
        <f>IFERROR(VLOOKUP(D5,DB!A:F,6,0),"")</f>
        <v>SCECO</v>
      </c>
      <c r="J5" s="106" t="str">
        <f>IFERROR(VLOOKUP(D5,DB!A:G,7,0),"")</f>
        <v>Dead</v>
      </c>
      <c r="K5" s="106" t="s">
        <v>39124</v>
      </c>
      <c r="L5" s="106" t="str">
        <f>IFERROR(VLOOKUP(D5,DB!A:I,9,0),"")</f>
        <v>Latis</v>
      </c>
    </row>
    <row r="6" spans="1:13">
      <c r="A6" s="37"/>
      <c r="B6" s="37" t="str">
        <f>IFERROR(VLOOKUP(D6,DB!A:K,11,0),"")</f>
        <v/>
      </c>
      <c r="C6" s="37"/>
      <c r="D6" s="37"/>
      <c r="E6" s="37"/>
      <c r="F6" s="38"/>
      <c r="G6" s="143">
        <f t="shared" ref="G6:G50" ca="1" si="2">IFERROR(NOW()-F6,"")</f>
        <v>45989.066979282405</v>
      </c>
      <c r="H6" s="38"/>
      <c r="I6" s="37" t="str">
        <f>IFERROR(VLOOKUP(D6,DB!A:F,6,0),"")</f>
        <v/>
      </c>
      <c r="J6" s="37" t="str">
        <f>IFERROR(VLOOKUP(D6,DB!A:G,7,0),"")</f>
        <v/>
      </c>
      <c r="K6" s="37"/>
      <c r="L6" s="37" t="str">
        <f>IFERROR(VLOOKUP(D6,DB!A:I,9,0),"")</f>
        <v/>
      </c>
    </row>
    <row r="7" spans="1:13">
      <c r="A7" s="37"/>
      <c r="B7" s="37" t="str">
        <f>IFERROR(VLOOKUP(D7,DB!A:K,11,0),"")</f>
        <v/>
      </c>
      <c r="C7" s="37"/>
      <c r="D7" s="148"/>
      <c r="E7" s="37"/>
      <c r="F7" s="38"/>
      <c r="G7" s="143">
        <f t="shared" ca="1" si="2"/>
        <v>45989.066979282405</v>
      </c>
      <c r="H7" s="38"/>
      <c r="I7" s="37" t="str">
        <f>IFERROR(VLOOKUP(D7,DB!A:F,6,0),"")</f>
        <v/>
      </c>
      <c r="J7" s="37" t="str">
        <f>IFERROR(VLOOKUP(D7,DB!A:G,7,0),"")</f>
        <v/>
      </c>
      <c r="K7" s="37"/>
      <c r="L7" s="37" t="str">
        <f>IFERROR(VLOOKUP(D7,DB!A:I,9,0),"")</f>
        <v/>
      </c>
    </row>
    <row r="8" spans="1:13">
      <c r="A8" s="37"/>
      <c r="B8" s="37" t="str">
        <f>IFERROR(VLOOKUP(D8,DB!A:K,11,0),"")</f>
        <v/>
      </c>
      <c r="C8" s="37"/>
      <c r="D8" s="149"/>
      <c r="E8" s="37"/>
      <c r="F8" s="38"/>
      <c r="G8" s="143">
        <f t="shared" ca="1" si="2"/>
        <v>45989.066979282405</v>
      </c>
      <c r="H8" s="38"/>
      <c r="I8" s="37" t="str">
        <f>IFERROR(VLOOKUP(D8,DB!A:F,6,0),"")</f>
        <v/>
      </c>
      <c r="J8" s="37" t="str">
        <f>IFERROR(VLOOKUP(D8,DB!A:G,7,0),"")</f>
        <v/>
      </c>
      <c r="K8" s="37"/>
      <c r="L8" s="37" t="str">
        <f>IFERROR(VLOOKUP(D8,DB!A:I,9,0),"")</f>
        <v/>
      </c>
    </row>
    <row r="9" spans="1:13" ht="15.75">
      <c r="A9" s="37"/>
      <c r="B9" s="37" t="str">
        <f>IFERROR(VLOOKUP(D9,DB!A:K,11,0),"")</f>
        <v/>
      </c>
      <c r="C9" s="37"/>
      <c r="D9" s="145"/>
      <c r="E9" s="37"/>
      <c r="F9" s="38"/>
      <c r="G9" s="143">
        <f t="shared" ca="1" si="2"/>
        <v>45989.066979282405</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3">
        <f t="shared" ca="1" si="2"/>
        <v>45989.066979282405</v>
      </c>
      <c r="H10" s="38"/>
      <c r="I10" s="37" t="str">
        <f>IFERROR(VLOOKUP(D10,DB!A:F,6,0),"")</f>
        <v/>
      </c>
      <c r="J10" s="37" t="str">
        <f>IFERROR(VLOOKUP(D10,DB!A:G,7,0),"")</f>
        <v/>
      </c>
      <c r="K10" s="37"/>
      <c r="L10" s="37" t="str">
        <f>IFERROR(VLOOKUP(D10,DB!A:I,9,0),"")</f>
        <v/>
      </c>
    </row>
    <row r="11" spans="1:13" ht="15.75">
      <c r="A11" s="37"/>
      <c r="B11" s="37" t="str">
        <f>IFERROR(VLOOKUP(D11,DB!A:K,11,0),"")</f>
        <v/>
      </c>
      <c r="C11" s="37"/>
      <c r="D11" s="150"/>
      <c r="E11" s="37"/>
      <c r="F11" s="38"/>
      <c r="G11" s="143">
        <f t="shared" ca="1" si="2"/>
        <v>45989.066979282405</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45989.066979282405</v>
      </c>
      <c r="H12" s="38"/>
      <c r="I12" s="37" t="str">
        <f>IFERROR(VLOOKUP(D12,DB!A:F,6,0),"")</f>
        <v/>
      </c>
      <c r="J12" s="37" t="str">
        <f>IFERROR(VLOOKUP(D12,DB!A:G,7,0),"")</f>
        <v/>
      </c>
      <c r="K12" s="37"/>
      <c r="L12" s="37" t="str">
        <f>IFERROR(VLOOKUP(D12,DB!A:I,9,0),"")</f>
        <v/>
      </c>
    </row>
    <row r="13" spans="1:13">
      <c r="A13" s="37"/>
      <c r="B13" s="37" t="str">
        <f>IFERROR(VLOOKUP(D13,DB!A:K,11,0),"")</f>
        <v/>
      </c>
      <c r="C13" s="37"/>
      <c r="D13" s="149"/>
      <c r="E13" s="37"/>
      <c r="F13" s="38"/>
      <c r="G13" s="143">
        <f t="shared" ca="1" si="2"/>
        <v>45989.066979282405</v>
      </c>
      <c r="H13" s="38"/>
      <c r="I13" s="37" t="str">
        <f>IFERROR(VLOOKUP(D13,DB!A:F,6,0),"")</f>
        <v/>
      </c>
      <c r="J13" s="37" t="str">
        <f>IFERROR(VLOOKUP(D13,DB!A:G,7,0),"")</f>
        <v/>
      </c>
      <c r="K13" s="37"/>
      <c r="L13" s="37" t="str">
        <f>IFERROR(VLOOKUP(D13,DB!A:I,9,0),"")</f>
        <v/>
      </c>
    </row>
    <row r="14" spans="1:13">
      <c r="A14" s="37"/>
      <c r="B14" s="37" t="str">
        <f>IFERROR(VLOOKUP(D14,DB!A:K,11,0),"")</f>
        <v/>
      </c>
      <c r="C14" s="37"/>
      <c r="D14" s="149"/>
      <c r="E14" s="37"/>
      <c r="F14" s="38"/>
      <c r="G14" s="143">
        <f t="shared" ca="1" si="2"/>
        <v>45989.066979282405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t="shared" ca="1" si="2"/>
        <v>45989.066979282405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45989.066979282405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t="shared" ca="1" si="2"/>
        <v>45989.066979282405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t="shared" ca="1" si="2"/>
        <v>45989.066979282405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t="shared" ca="1" si="2"/>
        <v>45989.066979282405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t="shared" ca="1" si="2"/>
        <v>45989.066979282405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t="shared" ca="1" si="2"/>
        <v>45989.066979282405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t="shared" ca="1" si="2"/>
        <v>45989.066979282405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t="shared" ca="1" si="2"/>
        <v>45989.066979282405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t="shared" ca="1" si="2"/>
        <v>45989.066979282405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t="shared" ca="1" si="2"/>
        <v>45989.066979282405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t="shared" ca="1" si="2"/>
        <v>45989.066979282405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t="shared" ca="1" si="2"/>
        <v>45989.066979282405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t="shared" ca="1" si="2"/>
        <v>45989.066979282405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t="shared" ca="1" si="2"/>
        <v>45989.066979282405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t="shared" ca="1" si="2"/>
        <v>45989.066979282405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t="shared" ca="1" si="2"/>
        <v>45989.066979282405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t="shared" ca="1" si="2"/>
        <v>45989.066979282405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t="shared" ca="1" si="2"/>
        <v>45989.066979282405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t="shared" ca="1" si="2"/>
        <v>45989.066979282405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t="shared" ca="1" si="2"/>
        <v>45989.066979282405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t="shared" ca="1" si="2"/>
        <v>45989.066979282405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t="shared" ca="1" si="2"/>
        <v>45989.066979282405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t="shared" ca="1" si="2"/>
        <v>45989.066979282405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t="shared" ca="1" si="2"/>
        <v>45989.066979282405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t="shared" ca="1" si="2"/>
        <v>45989.066979282405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t="shared" ca="1" si="2"/>
        <v>45989.066979282405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t="shared" ca="1" si="2"/>
        <v>45989.066979282405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t="shared" ca="1" si="2"/>
        <v>45989.066979282405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t="shared" ca="1" si="2"/>
        <v>45989.066979282405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t="shared" ca="1" si="2"/>
        <v>45989.066979282405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t="shared" ca="1" si="2"/>
        <v>45989.066979282405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t="shared" ca="1" si="2"/>
        <v>45989.066979282405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t="shared" ca="1" si="2"/>
        <v>45989.066979282405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t="shared" ca="1" si="2"/>
        <v>45989.066979282405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3">
        <f t="shared" ca="1" si="2"/>
        <v>45989.066979282405</v>
      </c>
      <c r="H50" s="38"/>
      <c r="I50" s="37" t="str">
        <f>IFERROR(VLOOKUP(D50,DB!A:F,6,0),"")</f>
        <v/>
      </c>
      <c r="J50" s="37" t="str">
        <f>IFERROR(VLOOKUP(D50,DB!A:G,7,0),"")</f>
        <v/>
      </c>
      <c r="K50" s="37"/>
      <c r="L50" s="37" t="str">
        <f>IFERROR(VLOOKUP(D50,DB!A:I,9,0),"")</f>
        <v/>
      </c>
    </row>
    <row r="51" spans="1:12">
      <c r="A51" s="37"/>
      <c r="B51" s="37"/>
      <c r="C51" s="37"/>
      <c r="D51" s="37"/>
      <c r="E51" s="37"/>
      <c r="F51" s="38"/>
      <c r="G51" s="143"/>
      <c r="H51" s="38"/>
      <c r="I51" s="37"/>
      <c r="J51" s="37"/>
      <c r="K51" s="37"/>
      <c r="L51" s="37"/>
    </row>
    <row r="52" spans="1:12">
      <c r="A52" s="37"/>
      <c r="B52" s="37"/>
      <c r="C52" s="37"/>
      <c r="D52" s="37"/>
      <c r="E52" s="37"/>
      <c r="F52" s="38"/>
      <c r="G52" s="143"/>
      <c r="H52" s="38"/>
      <c r="I52" s="37"/>
      <c r="J52" s="37"/>
      <c r="K52" s="37"/>
      <c r="L52" s="37"/>
    </row>
    <row r="53" spans="1:12">
      <c r="A53" s="37"/>
      <c r="B53" s="37"/>
      <c r="C53" s="37"/>
      <c r="D53" s="37"/>
      <c r="E53" s="37"/>
      <c r="F53" s="38"/>
      <c r="G53" s="143"/>
      <c r="H53" s="38"/>
      <c r="I53" s="37"/>
      <c r="J53" s="37"/>
      <c r="K53" s="37"/>
      <c r="L53" s="37"/>
    </row>
    <row r="54" spans="1:12">
      <c r="A54" s="37"/>
      <c r="B54" s="37"/>
      <c r="C54" s="37"/>
      <c r="D54" s="37"/>
      <c r="E54" s="37"/>
      <c r="F54" s="38"/>
      <c r="G54" s="143"/>
      <c r="H54" s="38"/>
      <c r="I54" s="37"/>
      <c r="J54" s="37"/>
      <c r="K54" s="37"/>
      <c r="L54" s="37"/>
    </row>
    <row r="55" spans="1:12">
      <c r="A55" s="37"/>
      <c r="B55" s="37"/>
      <c r="C55" s="37"/>
      <c r="D55" s="37"/>
      <c r="E55" s="37"/>
      <c r="F55" s="38"/>
      <c r="G55" s="143"/>
      <c r="H55" s="38"/>
      <c r="I55" s="37"/>
      <c r="J55" s="37"/>
      <c r="K55" s="37"/>
      <c r="L55" s="37"/>
    </row>
    <row r="56" spans="1:12">
      <c r="A56" s="37"/>
      <c r="B56" s="37"/>
      <c r="C56" s="37"/>
      <c r="D56" s="37"/>
      <c r="E56" s="37"/>
      <c r="F56" s="38"/>
      <c r="G56" s="143"/>
      <c r="H56" s="38"/>
      <c r="I56" s="37"/>
      <c r="J56" s="37"/>
      <c r="K56" s="37"/>
      <c r="L56" s="37"/>
    </row>
    <row r="57" spans="1:12">
      <c r="A57" s="37"/>
      <c r="B57" s="37"/>
      <c r="C57" s="37"/>
      <c r="D57" s="37"/>
      <c r="E57" s="37"/>
      <c r="F57" s="38"/>
      <c r="G57" s="143"/>
      <c r="H57" s="38"/>
      <c r="I57" s="37"/>
      <c r="J57" s="37"/>
      <c r="K57" s="37"/>
      <c r="L57" s="37"/>
    </row>
    <row r="58" spans="1:12">
      <c r="A58" s="37"/>
      <c r="B58" s="37"/>
      <c r="C58" s="37"/>
      <c r="D58" s="37"/>
      <c r="E58" s="37"/>
      <c r="F58" s="38"/>
      <c r="G58" s="143"/>
      <c r="H58" s="38"/>
      <c r="I58" s="37"/>
      <c r="J58" s="37"/>
      <c r="K58" s="37"/>
      <c r="L58" s="37"/>
    </row>
    <row r="59" spans="1:12">
      <c r="A59" s="37"/>
      <c r="B59" s="37"/>
      <c r="C59" s="37"/>
      <c r="D59" s="37"/>
      <c r="E59" s="37"/>
      <c r="F59" s="38"/>
      <c r="G59" s="143"/>
      <c r="H59" s="38"/>
      <c r="I59" s="37"/>
      <c r="J59" s="37"/>
      <c r="K59" s="37"/>
      <c r="L59" s="37"/>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39125</v>
      </c>
      <c r="B2" s="123" t="str">
        <f>IFERROR(VLOOKUP(D2,DB!A:K,11,0),"")</f>
        <v>R6</v>
      </c>
      <c r="C2" s="124">
        <v>2</v>
      </c>
      <c r="D2" s="124" t="s">
        <v>39000</v>
      </c>
      <c r="E2" s="106" t="s">
        <v>39021</v>
      </c>
      <c r="F2" s="125"/>
      <c r="G2" s="72">
        <f ca="1">IFERROR(NOW()-F2,"-")</f>
        <v>45989.066979282405</v>
      </c>
      <c r="H2" s="125">
        <v>45989.027511574073</v>
      </c>
      <c r="I2" s="123" t="str">
        <f>IFERROR(VLOOKUP(D2,DB!A:F,6,0),"")</f>
        <v>Generator-SG</v>
      </c>
      <c r="J2" s="123" t="str">
        <f>IFERROR(VLOOKUP(D2,DB!A:G,7,0),"")</f>
        <v>Dead</v>
      </c>
      <c r="K2" s="126" t="s">
        <v>39126</v>
      </c>
      <c r="L2" s="127" t="str">
        <f>IFERROR(VLOOKUP(D2,DB!A:I,9,0),"")</f>
        <v>Latis</v>
      </c>
    </row>
    <row r="3" spans="1:16382" ht="31.5" customHeight="1">
      <c r="A3" s="122"/>
      <c r="B3" s="123" t="str">
        <f>IFERROR(VLOOKUP(D3,DB!A:K,11,0),"")</f>
        <v/>
      </c>
      <c r="C3" s="124"/>
      <c r="D3" s="121"/>
      <c r="E3" s="106"/>
      <c r="F3" s="125"/>
      <c r="G3" s="72">
        <f ca="1">IFERROR(NOW()-F3,"-")</f>
        <v>45989.066979282405</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45989.066979282405</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1"/>
      <c r="E5" s="106"/>
      <c r="F5" s="125"/>
      <c r="G5" s="72">
        <f ca="1">IFERROR(NOW()-F5,"-")</f>
        <v>45989.066979282405</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45989.066979282405</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ca="1">IFERROR(NOW()-F7,"-")</f>
        <v>45989.066979282405</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45989.066979282405</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45989.066979282405</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45989.066979282405</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45989.066979282405</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1"/>
      <c r="E12" s="106"/>
      <c r="F12" s="125"/>
      <c r="G12" s="72">
        <f ca="1">IFERROR(NOW()-F12,"-")</f>
        <v>45989.066979282405</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45989.066979282405</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45989.066979282405</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45989.066979282405</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45989.066979282405</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45989.066979282405</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45989.066979282405</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45989.066979282405</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45989.066979282405</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45989.066979282405</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45989.066979282405</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45989.066979282405</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45989.066979282405</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2025-11-27T22:38:30Z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