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57" documentId="13_ncr:1_{F6CB121F-512D-4AA6-A0C1-0FB36C537598}" xr6:coauthVersionLast="47" xr6:coauthVersionMax="47" xr10:uidLastSave="{3E5D8D71-31F9-4731-A6D5-087ECBF8EA30}"/>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<sst xmlns="http://schemas.openxmlformats.org/spreadsheetml/2006/main" count="179025" uniqueCount="39104">
  <si>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</si>
  <si>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</si>
  <si>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</si>
  <si>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</si>
  <si>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</si>
  <si>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</si>
  <si>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</si>
  <si>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</si>
  <si>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</si>
  <si>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</si>
  <si>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</si>
  <si>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</si>
  <si>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</si>
  <si>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</si>
  <si>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</si>
  <si>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</si>
  <si>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</si>
  <si>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</si>
  <si>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</si>
  <si>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</si>
  <si>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</si>
  <si>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</si>
  <si>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</si>
  <si>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</si>
  <si>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</si>
  <si>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</si>
  <si>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</si>
  <si>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</si>
  <si>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</si>
  <si>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</si>
  <si>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</si>
  <si>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</si>
  <si>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</si>
  <si>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</si>
  <si>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</si>
  <si>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</si>
  <si>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</si>
  <si>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</si>
  <si>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</si>
  <si>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</si>
  <si>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</si>
  <si>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</si>
  <si>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</si>
  <si>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</si>
  <si>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</si>
  <si>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</si>
  <si>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</si>
  <si>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</si>
  <si>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</si>
  <si>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</si>
  <si>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</si>
  <si>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</si>
  <si>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</si>
  <si>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</si>
  <si>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</si>
  <si>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</si>
  <si>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</si>
  <si>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</si>
  <si>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</si>
  <si>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</si>
  <si>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</si>
  <si>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</si>
  <si>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</si>
  <si>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</si>
  <si>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</si>
  <si>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</si>
  <si>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</si>
  <si>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</si>
  <si>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</si>
  <si>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</si>
  <si>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</si>
  <si>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</si>
  <si>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</si>
  <si>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</si>
  <si>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</si>
  <si>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</si>
  <si>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</si>
  <si>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</si>
  <si>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</si>
  <si>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</si>
  <si>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</si>
  <si>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</si>
  <si>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</si>
  <si>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</si>
  <si>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</si>
  <si>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</si>
  <si>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</si>
  <si>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</si>
  <si>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</si>
  <si>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</si>
  <si>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</si>
  <si>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</si>
  <si>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</si>
  <si>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</si>
  <si>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</si>
  <si>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</si>
  <si>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</si>
  <si>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</si>
  <si>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</si>
  <si>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</si>
  <si>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</si>
  <si>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</si>
  <si>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</si>
  <si>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</si>
  <si>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</si>
  <si>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</si>
  <si>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</si>
  <si>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</si>
  <si>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</si>
  <si>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</si>
  <si>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</si>
  <si>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</si>
  <si>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</si>
  <si>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</si>
  <si>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</si>
  <si>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</si>
  <si>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</si>
  <si>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</si>
  <si>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</si>
  <si>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</si>
  <si>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</si>
  <si>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</si>
  <si>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</si>
  <si>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</si>
  <si>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</si>
  <si>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</si>
  <si>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</si>
  <si>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</si>
  <si>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</si>
  <si>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</si>
  <si>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</si>
  <si>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</si>
  <si>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</si>
  <si>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</si>
  <si>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</si>
  <si>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</si>
  <si>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</si>
  <si>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</si>
  <si>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</si>
  <si>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</si>
  <si>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</si>
  <si>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</si>
  <si>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</si>
  <si>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</si>
  <si>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</si>
  <si>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</si>
  <si>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</si>
  <si>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</si>
  <si>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</si>
  <si>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</si>
  <si>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</si>
  <si>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</si>
  <si>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</si>
  <si>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</si>
  <si>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</si>
  <si>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</si>
  <si>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</si>
  <si>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</si>
  <si>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</si>
  <si>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</si>
  <si>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</si>
  <si>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</si>
  <si>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</si>
  <si>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</si>
  <si>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</si>
  <si>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</si>
  <si>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</si>
  <si>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</si>
  <si>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</si>
  <si>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</si>
  <si>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</si>
  <si>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</si>
  <si>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</si>
  <si>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</si>
  <si>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</si>
  <si>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</si>
  <si>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</si>
  <si>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</si>
  <si>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</si>
  <si>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</si>
  <si>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</si>
  <si>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</si>
  <si>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</si>
  <si>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</si>
  <si>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</si>
  <si>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</si>
  <si>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</si>
  <si>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</si>
  <si>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</si>
  <si>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</si>
  <si>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</si>
  <si>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</si>
  <si>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</si>
  <si>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</si>
  <si>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</si>
  <si>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</si>
  <si>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</si>
  <si>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</si>
  <si>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</si>
  <si>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</si>
  <si>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</si>
  <si>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</si>
  <si>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</si>
  <si>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</si>
  <si>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</si>
  <si>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</si>
  <si>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</si>
  <si>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</si>
  <si>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</si>
  <si>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</si>
  <si>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</si>
  <si>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</si>
  <si>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</si>
  <si>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</si>
  <si>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</si>
  <si>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</si>
  <si>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</si>
  <si>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</si>
  <si>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</si>
  <si>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</si>
  <si>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</si>
  <si>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</si>
  <si>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</si>
  <si>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</si>
  <si>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</si>
  <si>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</si>
  <si>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</si>
  <si>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</si>
  <si>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</si>
  <si>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</si>
  <si>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</si>
  <si>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</si>
  <si>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</si>
  <si>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</si>
  <si>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</si>
  <si>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</si>
  <si>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</si>
  <si>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</si>
  <si>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</si>
  <si>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</si>
  <si>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</si>
  <si>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</si>
  <si>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</si>
  <si>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</si>
  <si>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</si>
  <si>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</si>
  <si>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</si>
  <si>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</si>
  <si>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</si>
  <si>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</si>
  <si>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</si>
  <si>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</si>
  <si>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</si>
  <si>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</si>
  <si>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</si>
  <si>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</si>
  <si>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</si>
  <si>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</si>
  <si>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</si>
  <si>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</si>
  <si>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</si>
  <si>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</si>
  <si>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</si>
  <si>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</si>
  <si>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</si>
  <si>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</si>
  <si>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</si>
  <si>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</si>
  <si>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</si>
  <si>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</si>
  <si>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</si>
  <si>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</si>
  <si>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</si>
  <si>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</si>
  <si>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</si>
  <si>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</si>
  <si>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</si>
  <si>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</si>
  <si>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</si>
  <si>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</si>
  <si>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</si>
  <si>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</si>
  <si>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</si>
  <si>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</si>
  <si>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</si>
  <si>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</si>
  <si>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</si>
  <si>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</si>
  <si>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</si>
  <si>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</si>
  <si>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</si>
  <si>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</si>
  <si>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</si>
  <si>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</si>
  <si>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</si>
  <si>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</si>
  <si>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</si>
  <si>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</si>
  <si>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</si>
  <si>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</si>
  <si>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</si>
  <si>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</si>
  <si>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</si>
  <si>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</si>
  <si>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</si>
  <si>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</si>
  <si>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</si>
  <si>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</si>
  <si>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</si>
  <si>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</si>
  <si>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</si>
  <si>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</si>
  <si>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</si>
  <si>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</si>
  <si>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</si>
  <si>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</si>
  <si>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</si>
  <si>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</si>
  <si>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</si>
  <si>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</si>
  <si>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</si>
  <si>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</si>
  <si>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</si>
  <si>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</si>
  <si>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</si>
  <si>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</si>
  <si>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</si>
  <si>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</si>
  <si>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</si>
  <si>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</si>
  <si>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</si>
  <si>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</si>
  <si>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</si>
  <si>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</si>
  <si>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</si>
  <si>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</si>
  <si>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</si>
  <si>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</si>
  <si>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</si>
  <si>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</si>
  <si>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</si>
  <si>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</si>
  <si>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</si>
  <si>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</si>
  <si>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</si>
  <si>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</si>
  <si>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</si>
  <si>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</si>
  <si>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</si>
  <si>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</si>
  <si>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</si>
  <si>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</si>
  <si>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</si>
  <si>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</si>
  <si>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</si>
  <si>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</si>
  <si>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</si>
  <si>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</si>
  <si>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</si>
  <si>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</si>
  <si>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</si>
  <si>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</si>
  <si>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</si>
  <si>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</si>
  <si>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</si>
  <si>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</si>
  <si>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</si>
  <si>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</si>
  <si>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</si>
  <si>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</si>
  <si>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</si>
  <si>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</si>
  <si>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</si>
  <si>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</si>
  <si>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</si>
  <si>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</si>
  <si>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</si>
  <si>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</si>
  <si>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</si>
  <si>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</si>
  <si>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</si>
  <si>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</si>
  <si>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</si>
  <si>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</si>
  <si>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</si>
  <si>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</si>
  <si>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</si>
  <si>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</si>
  <si>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</si>
  <si>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</si>
  <si>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</si>
  <si>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</si>
  <si>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</si>
  <si>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</si>
  <si>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</si>
  <si>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</si>
  <si>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</si>
  <si>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</si>
  <si>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</si>
  <si>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</si>
  <si>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</si>
  <si>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</si>
  <si>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</si>
  <si>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</si>
  <si>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</si>
  <si>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</si>
  <si>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</si>
  <si>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</si>
  <si>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</si>
  <si>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</si>
  <si>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</si>
  <si>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</si>
  <si>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</si>
  <si>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</si>
  <si>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</si>
  <si>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</si>
  <si>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</si>
  <si>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</si>
  <si>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</si>
  <si>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</si>
  <si>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</si>
  <si>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</si>
  <si>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</si>
  <si>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</si>
  <si>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</si>
  <si>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</si>
  <si>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</si>
  <si>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</si>
  <si>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</si>
  <si>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</si>
  <si>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</si>
  <si>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</si>
  <si>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</si>
  <si>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</si>
  <si>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</si>
  <si>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</si>
  <si>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</si>
  <si>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</si>
  <si>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</si>
  <si>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</si>
  <si>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</si>
  <si>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</si>
  <si>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</si>
  <si>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</si>
  <si>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</si>
  <si>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</si>
  <si>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</si>
  <si>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</si>
  <si>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</si>
  <si>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</si>
  <si>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</si>
  <si>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</si>
  <si>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</si>
  <si>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</si>
  <si>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</si>
  <si>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</si>
  <si>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</si>
  <si>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</si>
  <si>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</si>
  <si>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</si>
  <si>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</si>
  <si>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</si>
  <si>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</si>
  <si>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</si>
  <si>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</si>
  <si>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</si>
  <si>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</si>
  <si>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</si>
  <si>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</si>
  <si>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</si>
  <si>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</si>
  <si>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</si>
  <si>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</si>
  <si>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</si>
  <si>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</si>
  <si>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</si>
  <si>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</si>
  <si>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</si>
  <si>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</si>
  <si>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</si>
  <si>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</si>
  <si>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</si>
  <si>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</si>
  <si>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</si>
  <si>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</si>
  <si>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</si>
  <si>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</si>
  <si>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</si>
  <si>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</si>
  <si>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</si>
  <si>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</si>
  <si>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</si>
  <si>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</si>
  <si>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</si>
  <si>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</si>
  <si>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</si>
  <si>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</si>
  <si>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</si>
  <si>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</si>
  <si>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</si>
  <si>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</si>
  <si>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</si>
  <si>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</si>
  <si>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</si>
  <si>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</si>
  <si>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</si>
  <si>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</si>
  <si>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</si>
  <si>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</si>
  <si>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</si>
  <si>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</si>
  <si>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</si>
  <si>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</si>
  <si>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</si>
  <si>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</si>
  <si>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</si>
  <si>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</si>
  <si>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</si>
  <si>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</si>
  <si>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</si>
  <si>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</si>
  <si>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</si>
  <si>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</si>
  <si>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</si>
  <si>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</si>
  <si>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</si>
  <si>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</si>
  <si>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</si>
  <si>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</si>
  <si>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</si>
  <si>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</si>
  <si>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</si>
  <si>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</si>
  <si>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</si>
  <si>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</si>
  <si>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</si>
  <si>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</si>
  <si>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</si>
  <si>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</si>
  <si>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</si>
  <si>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</si>
  <si>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</si>
  <si>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</si>
  <si>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</si>
  <si>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</si>
  <si>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</si>
  <si>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</si>
  <si>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</si>
  <si>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</si>
  <si>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</si>
  <si>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</si>
  <si>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</si>
  <si>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</si>
  <si>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</si>
  <si>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</si>
  <si>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</si>
  <si>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</si>
  <si>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</si>
  <si>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</si>
  <si>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</si>
  <si>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</si>
  <si>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</si>
  <si>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</si>
  <si>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</si>
  <si>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</si>
  <si>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</si>
  <si>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</si>
  <si>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</si>
  <si>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</si>
  <si>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</si>
  <si>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</si>
  <si>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</si>
  <si>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</si>
  <si>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</si>
  <si>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</si>
  <si>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</si>
  <si>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</si>
  <si>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</si>
  <si>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</si>
  <si>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</si>
  <si>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</si>
  <si>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</si>
  <si>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</si>
  <si>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</si>
  <si>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</si>
  <si>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</si>
  <si>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</si>
  <si>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</si>
  <si>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</si>
  <si>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</si>
  <si>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</si>
  <si>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</si>
  <si>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</si>
  <si>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</si>
  <si>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</si>
  <si>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</si>
  <si>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</si>
  <si>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</si>
  <si>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</si>
  <si>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</si>
  <si>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</si>
  <si>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</si>
  <si>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</si>
  <si>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</si>
  <si>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</si>
  <si>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</si>
  <si>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</si>
  <si>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</si>
  <si>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</si>
  <si>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</si>
  <si>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</si>
  <si>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</si>
  <si>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</si>
  <si>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</si>
  <si>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</si>
  <si>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</si>
  <si>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</si>
  <si>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</si>
  <si>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</si>
  <si>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</si>
  <si>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</si>
  <si>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</si>
  <si>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</si>
  <si>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</si>
  <si>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</si>
  <si>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</si>
  <si>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</si>
  <si>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</si>
  <si>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</si>
  <si>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</si>
  <si>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</si>
  <si>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</si>
  <si>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</si>
  <si>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</si>
  <si>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</si>
  <si>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</si>
  <si>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</si>
  <si>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</si>
  <si>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</si>
  <si>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</si>
  <si>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</si>
  <si>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</si>
  <si>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</si>
  <si>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</si>
  <si>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</si>
  <si>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</si>
  <si>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</si>
  <si>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</si>
  <si>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</si>
  <si>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</si>
  <si>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</si>
  <si>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</si>
  <si>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</si>
  <si>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</si>
  <si>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</si>
  <si>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</si>
  <si>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</si>
  <si>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</si>
  <si>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</si>
  <si>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</si>
  <si>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</si>
  <si>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</si>
  <si>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</si>
  <si>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</si>
  <si>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</si>
  <si>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</si>
  <si>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</si>
  <si>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</si>
  <si>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</si>
  <si>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</si>
  <si>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</si>
  <si>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</si>
  <si>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</si>
  <si>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</si>
  <si>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</si>
  <si>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</si>
  <si>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</si>
  <si>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</si>
  <si>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</si>
  <si>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</si>
  <si>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</si>
  <si>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</si>
  <si>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</si>
  <si>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</si>
  <si>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</si>
  <si>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</si>
  <si>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</si>
  <si>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</si>
  <si>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</si>
  <si>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</si>
  <si>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</si>
  <si>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</si>
  <si>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</si>
  <si>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</si>
  <si>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</si>
  <si>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</si>
  <si>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</si>
  <si>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</si>
  <si>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</si>
  <si>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</si>
  <si>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</si>
  <si>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</si>
  <si>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</si>
  <si>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</si>
  <si>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</si>
  <si>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</si>
  <si>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</si>
  <si>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</si>
  <si>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</si>
  <si>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</si>
  <si>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</si>
  <si>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</si>
  <si>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</si>
  <si>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</si>
  <si>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</si>
  <si>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</si>
  <si>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</si>
  <si>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</si>
  <si>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</si>
  <si>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</si>
  <si>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</si>
  <si>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</si>
  <si>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</si>
  <si>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</si>
  <si>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</si>
  <si>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</si>
  <si>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</si>
  <si>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</si>
  <si>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</si>
  <si>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</si>
  <si>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</si>
  <si>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</si>
  <si>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</si>
  <si>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</si>
  <si>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</si>
  <si>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</si>
  <si>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</si>
  <si>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</si>
  <si>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</si>
  <si>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</si>
  <si>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</si>
  <si>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</si>
  <si>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</si>
  <si>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</si>
  <si>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</si>
  <si>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</si>
  <si>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</si>
  <si>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</si>
  <si>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</si>
  <si>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</si>
  <si>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</si>
  <si>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</si>
  <si>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</si>
  <si>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</si>
  <si>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</si>
  <si>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</si>
  <si>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</si>
  <si>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</si>
  <si>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</si>
  <si>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</si>
  <si>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</si>
  <si>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</si>
  <si>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</si>
  <si>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</si>
  <si>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</si>
  <si>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</si>
  <si>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</si>
  <si>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</si>
  <si>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</si>
  <si>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</si>
  <si>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</si>
  <si>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</si>
  <si>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</si>
  <si>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</si>
  <si>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</si>
  <si>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</si>
  <si>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</si>
  <si>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</si>
  <si>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</si>
  <si>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</si>
  <si>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</si>
  <si>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</si>
  <si>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</si>
  <si>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</si>
  <si>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</si>
  <si>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</si>
  <si>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</si>
  <si>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</si>
  <si>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</si>
  <si>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</si>
  <si>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</si>
  <si>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</si>
  <si>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</si>
  <si>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</si>
  <si>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</si>
  <si>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</si>
  <si>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</si>
  <si>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</si>
  <si>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</si>
  <si>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</si>
  <si>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</si>
  <si>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</si>
  <si>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</si>
  <si>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</si>
  <si>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</si>
  <si>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</si>
  <si>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</si>
  <si>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</si>
  <si>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</si>
  <si>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</si>
  <si>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</si>
  <si>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</si>
  <si>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</si>
  <si>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</si>
  <si>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</si>
  <si>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</si>
  <si>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</si>
  <si>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</si>
  <si>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</si>
  <si>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</si>
  <si>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</si>
  <si>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</si>
  <si>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</si>
  <si>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</si>
  <si>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</si>
  <si>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</si>
  <si>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</si>
  <si>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</si>
  <si>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</si>
  <si>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</si>
  <si>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</si>
  <si>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</si>
  <si>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</si>
  <si>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</si>
  <si>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</si>
  <si>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</si>
  <si>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</si>
  <si>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</si>
  <si>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</si>
  <si>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</si>
  <si>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</si>
  <si>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</si>
  <si>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</si>
  <si>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</si>
  <si>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</si>
  <si>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</si>
  <si>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</si>
  <si>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</si>
  <si>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</si>
  <si>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</si>
  <si>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</si>
  <si>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</si>
  <si>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</si>
  <si>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</si>
  <si>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</si>
  <si>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</si>
  <si>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</si>
  <si>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</si>
  <si>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</si>
  <si>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</si>
  <si>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</si>
  <si>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</si>
  <si>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</si>
  <si>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</si>
  <si>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</si>
  <si>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</si>
  <si>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</si>
  <si>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</si>
  <si>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</si>
  <si>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</si>
  <si>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</si>
  <si>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</si>
  <si>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</si>
  <si>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</si>
  <si>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</si>
  <si>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</si>
  <si>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</si>
  <si>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</si>
  <si>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</si>
  <si>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</si>
  <si>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</si>
  <si>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</si>
  <si>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</si>
  <si>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</si>
  <si>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</si>
  <si>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</si>
  <si>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</si>
  <si>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</si>
  <si>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</si>
  <si>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</si>
  <si>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</si>
  <si>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</si>
  <si>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</si>
  <si>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</si>
  <si>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</si>
  <si>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</si>
  <si>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</si>
  <si>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</si>
  <si>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</si>
  <si>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</si>
  <si>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</si>
  <si>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</si>
  <si>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</si>
  <si>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</si>
  <si>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</si>
  <si>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</si>
  <si>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</si>
  <si>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</si>
  <si>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</si>
  <si>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</si>
  <si>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</si>
  <si>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</si>
  <si>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</si>
  <si>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</si>
  <si>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</si>
  <si>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</si>
  <si>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</si>
  <si>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</si>
  <si>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</si>
  <si>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</si>
  <si>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</si>
  <si>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</si>
  <si>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</si>
  <si>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</si>
  <si>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</si>
  <si>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</si>
  <si>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</si>
  <si>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</si>
  <si>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</si>
  <si>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</si>
  <si>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</si>
  <si>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</si>
  <si>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</si>
  <si>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</si>
  <si>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</si>
  <si>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</si>
  <si>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</si>
  <si>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</si>
  <si>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</si>
  <si>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</si>
  <si>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</si>
  <si>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</si>
  <si>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</si>
  <si>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</si>
  <si>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</si>
  <si>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</si>
  <si>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</si>
  <si>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</si>
  <si>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</si>
  <si>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</si>
  <si>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</si>
  <si>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</si>
  <si>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</si>
  <si>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</si>
  <si>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</si>
  <si>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</si>
  <si>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</si>
  <si>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</si>
  <si>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</si>
  <si>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</si>
  <si>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</si>
  <si>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</si>
  <si>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</si>
  <si>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</si>
  <si>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</si>
  <si>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</si>
  <si>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</si>
  <si>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</si>
  <si>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</si>
  <si>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</si>
  <si>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</si>
  <si>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</si>
  <si>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</si>
  <si>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</si>
  <si>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</si>
  <si>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</si>
  <si>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</si>
  <si>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</si>
  <si>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</si>
  <si>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</si>
  <si>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</si>
  <si>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</si>
  <si>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</si>
  <si>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</si>
  <si>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</si>
  <si>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</si>
  <si>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</si>
  <si>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</si>
  <si>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</si>
  <si>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</si>
  <si>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</si>
  <si>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</si>
  <si>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</si>
  <si>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</si>
  <si>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</si>
  <si>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</si>
  <si>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</si>
  <si>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</si>
  <si>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</si>
  <si>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</si>
  <si>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</si>
  <si>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</si>
  <si>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</si>
  <si>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</si>
  <si>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</si>
  <si>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</si>
  <si>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</si>
  <si>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</si>
  <si>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</si>
  <si>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</si>
  <si>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</si>
  <si>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</si>
  <si>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</si>
  <si>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</si>
  <si>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</si>
  <si>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</si>
  <si>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</si>
  <si>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</si>
  <si>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</si>
  <si>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</si>
  <si>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</si>
  <si>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</si>
  <si>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</si>
  <si>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</si>
  <si>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</si>
  <si>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</si>
  <si>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</si>
  <si>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</si>
  <si>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</si>
  <si>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</si>
  <si>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</si>
  <si>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</si>
  <si>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</si>
  <si>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</si>
  <si>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</si>
  <si>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</si>
  <si>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</si>
  <si>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</si>
  <si>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</si>
  <si>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</si>
  <si>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</si>
  <si>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</si>
  <si>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</si>
  <si>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</si>
  <si>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</si>
  <si>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</si>
  <si>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</si>
  <si>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</si>
  <si>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</si>
  <si>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</si>
  <si>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</si>
  <si>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</si>
  <si>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</si>
  <si>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</si>
  <si>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</si>
  <si>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</si>
  <si>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</si>
  <si>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</si>
  <si>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</si>
  <si>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</si>
  <si>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</si>
  <si>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</si>
  <si>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</si>
  <si>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</si>
  <si>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</si>
  <si>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</si>
  <si>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</si>
  <si>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</si>
  <si>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</si>
  <si>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</si>
  <si>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</si>
  <si>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</si>
  <si>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</si>
  <si>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</si>
  <si>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</si>
  <si>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</si>
  <si>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</si>
  <si>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</si>
  <si>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</si>
  <si>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</si>
  <si>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</si>
  <si>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</si>
  <si>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</si>
  <si>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</si>
  <si>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</si>
  <si>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</si>
  <si>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</si>
  <si>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</si>
  <si>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</si>
  <si>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</si>
  <si>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</si>
  <si>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</si>
  <si>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</si>
  <si>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</si>
  <si>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</si>
  <si>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</si>
  <si>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</si>
  <si>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</si>
  <si>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</si>
  <si>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</si>
  <si>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</si>
  <si>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</si>
  <si>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</si>
  <si>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</si>
  <si>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</si>
  <si>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</si>
  <si>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</si>
  <si>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</si>
  <si>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</si>
  <si>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</si>
  <si>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</si>
  <si>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</si>
  <si>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</si>
  <si>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</si>
  <si>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</si>
  <si>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</si>
  <si>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</si>
  <si>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</si>
  <si>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</si>
  <si>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</si>
  <si>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</si>
  <si>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</si>
  <si>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</si>
  <si>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</si>
  <si>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</si>
  <si>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</si>
  <si>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</si>
  <si>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</si>
  <si>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</si>
  <si>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</si>
  <si>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</si>
  <si>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</si>
  <si>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</si>
  <si>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</si>
  <si>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</si>
  <si>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</si>
  <si>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</si>
  <si>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</si>
  <si>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</si>
  <si>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</si>
  <si>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</si>
  <si>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</si>
  <si>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</si>
  <si>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</si>
  <si>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</si>
  <si>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</si>
  <si>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</si>
  <si>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</si>
  <si>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</si>
  <si>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</si>
  <si>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</si>
  <si>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</si>
  <si>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</si>
  <si>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</si>
  <si>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</si>
  <si>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</si>
  <si>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</si>
  <si>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</si>
  <si>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</si>
  <si>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</si>
  <si>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</si>
  <si>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</si>
  <si>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</si>
  <si>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</si>
  <si>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</si>
  <si>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</si>
  <si>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</si>
  <si>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</si>
  <si>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</si>
  <si>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</si>
  <si>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</si>
  <si>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</si>
  <si>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</si>
  <si>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</si>
  <si>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</si>
  <si>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</si>
  <si>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</si>
  <si>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</si>
  <si>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</si>
  <si>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</si>
  <si>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</si>
  <si>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</si>
  <si>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</si>
  <si>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</si>
  <si>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</si>
  <si>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</si>
  <si>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</si>
  <si>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</si>
  <si>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</si>
  <si>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</si>
  <si>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</si>
  <si>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</si>
  <si>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</si>
  <si>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</si>
  <si>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</si>
  <si>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</si>
  <si>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</si>
  <si>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</si>
  <si>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</si>
  <si>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</si>
  <si>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</si>
  <si>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</si>
  <si>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</si>
  <si>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</si>
  <si>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</si>
  <si>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</si>
  <si>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</si>
  <si>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</si>
  <si>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</si>
  <si>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</si>
  <si>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</si>
  <si>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</si>
  <si>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</si>
  <si>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</si>
  <si>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</si>
  <si>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</si>
  <si>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</si>
  <si>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</si>
  <si>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</si>
  <si>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</si>
  <si>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</si>
  <si>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</si>
  <si>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</si>
  <si>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</si>
  <si>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</si>
  <si>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</si>
  <si>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</si>
  <si>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</si>
  <si>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</si>
  <si>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</si>
  <si>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</si>
  <si>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</si>
  <si>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</si>
  <si>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</si>
  <si>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</si>
  <si>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</si>
  <si>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</si>
  <si>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</si>
  <si>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</si>
  <si>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</si>
  <si>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</si>
  <si>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</si>
  <si>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</si>
  <si>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</si>
  <si>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</si>
  <si>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</si>
  <si>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</si>
  <si>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</si>
  <si>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</si>
  <si>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</si>
  <si>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</si>
  <si>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</si>
  <si>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</si>
  <si>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</si>
  <si>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</si>
  <si>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</si>
  <si>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</si>
  <si>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</si>
  <si>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</si>
  <si>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</si>
  <si>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</si>
  <si>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</si>
  <si>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</si>
  <si>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</si>
  <si>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</si>
  <si>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</si>
  <si>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</si>
  <si>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</si>
  <si>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</si>
  <si>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</si>
  <si>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</si>
  <si>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</si>
  <si>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</si>
  <si>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</si>
  <si>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</si>
  <si>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</si>
  <si>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</si>
  <si>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</si>
  <si>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</si>
  <si>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</si>
  <si>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</si>
  <si>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</si>
  <si>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</si>
  <si>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</si>
  <si>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</si>
  <si>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</si>
  <si>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</si>
  <si>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</si>
  <si>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</si>
  <si>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</si>
  <si>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</si>
  <si>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</si>
  <si>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</si>
  <si>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</si>
  <si>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</si>
  <si>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</si>
  <si>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</si>
  <si>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</si>
  <si>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</si>
  <si>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</si>
  <si>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</si>
  <si>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</si>
  <si>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</si>
  <si>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</si>
  <si>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</si>
  <si>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</si>
  <si>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</si>
  <si>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</si>
  <si>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</si>
  <si>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</si>
  <si>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</si>
  <si>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</si>
  <si>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</si>
  <si>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</si>
  <si>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</si>
  <si>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</si>
  <si>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</si>
  <si>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</si>
  <si>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</si>
  <si>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</si>
  <si>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</si>
  <si>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</si>
  <si>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</si>
  <si>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</si>
  <si>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</si>
  <si>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</si>
  <si>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</si>
  <si>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</si>
  <si>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</si>
  <si>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</si>
  <si>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</si>
  <si>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</si>
  <si>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</si>
  <si>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</si>
  <si>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</si>
  <si>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</si>
  <si>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</si>
  <si>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</si>
  <si>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</si>
  <si>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</si>
  <si>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</si>
  <si>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</si>
  <si>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</si>
  <si>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</si>
  <si>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</si>
  <si>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</si>
  <si>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</si>
  <si>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</si>
  <si>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</si>
  <si>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</si>
  <si>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</si>
  <si>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</si>
  <si>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</si>
  <si>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</si>
  <si>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</si>
  <si>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</si>
  <si>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</si>
  <si>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</si>
  <si>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</si>
  <si>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</si>
  <si>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</si>
  <si>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</si>
  <si>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</si>
  <si>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</si>
  <si>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</si>
  <si>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</si>
  <si>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</si>
  <si>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</si>
  <si>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</si>
  <si>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</si>
  <si>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</si>
  <si>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</si>
  <si>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</si>
  <si>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</si>
  <si>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</si>
  <si>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</si>
  <si>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</si>
  <si>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</si>
  <si>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</si>
  <si>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</si>
  <si>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</si>
  <si>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</si>
  <si>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</si>
  <si>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</si>
  <si>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</si>
  <si>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</si>
  <si>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</si>
  <si>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</si>
  <si>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</si>
  <si>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</si>
  <si>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</si>
  <si>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</si>
  <si>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</si>
  <si>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</si>
  <si>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</si>
  <si>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</si>
  <si>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</si>
  <si>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</si>
  <si>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</si>
  <si>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</si>
  <si>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</si>
  <si>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</si>
  <si>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</si>
  <si>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</si>
  <si>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</si>
  <si>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</si>
  <si>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</si>
  <si>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</si>
  <si>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</si>
  <si>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</si>
  <si>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</si>
  <si>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</si>
  <si>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</si>
  <si>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</si>
  <si>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</si>
  <si>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</si>
  <si>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</si>
  <si>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</si>
  <si>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</si>
  <si>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</si>
  <si>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</si>
  <si>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</si>
  <si>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</si>
  <si>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</si>
  <si>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</si>
  <si>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</si>
  <si>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</si>
  <si>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</si>
  <si>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</si>
  <si>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</si>
  <si>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</si>
  <si>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</si>
  <si>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</si>
  <si>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</si>
  <si>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</si>
  <si>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</si>
  <si>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</si>
  <si>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</si>
  <si>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</si>
  <si>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</si>
  <si>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</si>
  <si>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</si>
  <si>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</si>
  <si>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</si>
  <si>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</si>
  <si>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</si>
  <si>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</si>
  <si>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</si>
  <si>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</si>
  <si>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</si>
  <si>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</si>
  <si>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</si>
  <si>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</si>
  <si>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</si>
  <si>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</si>
  <si>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</si>
  <si>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</si>
  <si>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</si>
  <si>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</si>
  <si>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</si>
  <si>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</si>
  <si>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</si>
  <si>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</si>
  <si>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</si>
  <si>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</si>
  <si>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</si>
  <si>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</si>
  <si>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</si>
  <si>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</si>
  <si>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</si>
  <si>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</si>
  <si>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</si>
  <si>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</si>
  <si>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</si>
  <si>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</si>
  <si>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</si>
  <si>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</si>
  <si>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</si>
  <si>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</si>
  <si>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</si>
  <si>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</si>
  <si>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</si>
  <si>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</si>
  <si>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</si>
  <si>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</si>
  <si>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</si>
  <si>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</si>
  <si>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</si>
  <si>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</si>
  <si>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</si>
  <si>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</si>
  <si>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</si>
  <si>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</si>
  <si>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</si>
  <si>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</si>
  <si>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</si>
  <si>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</si>
  <si>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</si>
  <si>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</si>
  <si>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</si>
  <si>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</si>
  <si>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</si>
  <si>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</si>
  <si>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</si>
  <si>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</si>
  <si>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</si>
  <si>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</si>
  <si>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</si>
  <si>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</si>
  <si>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</si>
  <si>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</si>
  <si>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</si>
  <si>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</si>
  <si>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</si>
  <si>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</si>
  <si>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</si>
  <si>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</si>
  <si>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</si>
  <si>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</si>
  <si>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</si>
  <si>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</si>
  <si>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</si>
  <si>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</si>
  <si>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</si>
  <si>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</si>
  <si>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</si>
  <si>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</si>
  <si>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</si>
  <si>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</si>
  <si>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</si>
  <si>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</si>
  <si>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</si>
  <si>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</si>
  <si>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</si>
  <si>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</si>
  <si>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</si>
  <si>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</si>
  <si>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</si>
  <si>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</si>
  <si>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</si>
  <si>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</si>
  <si>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</si>
  <si>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</si>
  <si>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</si>
  <si>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</si>
  <si>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</si>
  <si>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</si>
  <si>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</si>
  <si>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</si>
  <si>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</si>
  <si>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</si>
  <si>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</si>
  <si>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</si>
  <si>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</si>
  <si>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</si>
  <si>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</si>
  <si>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</si>
  <si>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</si>
  <si>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</si>
  <si>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</si>
  <si>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</si>
  <si>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</si>
  <si>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</si>
  <si>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</si>
  <si>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</si>
  <si>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</si>
  <si>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</si>
  <si>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</si>
  <si>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</si>
  <si>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</si>
  <si>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</si>
  <si>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</si>
  <si>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</si>
  <si>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</si>
  <si>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</si>
  <si>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</si>
  <si>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</si>
  <si>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</si>
  <si>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</si>
  <si>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</si>
  <si>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</si>
  <si>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</si>
  <si>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</si>
  <si>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</si>
  <si>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</si>
  <si>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</si>
  <si>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</si>
  <si>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</si>
  <si>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</si>
  <si>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</si>
  <si>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</si>
  <si>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</si>
  <si>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</si>
  <si>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</si>
  <si>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</si>
  <si>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</si>
  <si>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</si>
  <si>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</si>
  <si>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</si>
  <si>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</si>
  <si>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</si>
  <si>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</si>
  <si>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</si>
  <si>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</si>
  <si>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</si>
  <si>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</si>
  <si>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</si>
  <si>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</si>
  <si>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</si>
  <si>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</si>
  <si>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</si>
  <si>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</si>
  <si>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</si>
  <si>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</si>
  <si>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</si>
  <si>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</si>
  <si>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</si>
  <si>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</si>
  <si>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</si>
  <si>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</si>
  <si>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</si>
  <si>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</si>
  <si>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</si>
  <si>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</si>
  <si>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</si>
  <si>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</si>
  <si>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</si>
  <si>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</si>
  <si>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</si>
  <si>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</si>
  <si>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</si>
  <si>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</si>
  <si>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</si>
  <si>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</si>
  <si>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</si>
  <si>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</si>
  <si>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</si>
  <si>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</si>
  <si>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</si>
  <si>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</si>
  <si>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</si>
  <si>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</si>
  <si>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</si>
  <si>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</si>
  <si>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</si>
  <si>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</si>
  <si>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</si>
  <si>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</si>
  <si>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</si>
  <si>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</si>
  <si>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</si>
  <si>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</si>
  <si>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</si>
  <si>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</si>
  <si>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</si>
  <si>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</si>
  <si>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</si>
  <si>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</si>
  <si>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</si>
  <si>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</si>
  <si>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</si>
  <si>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</si>
  <si>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</si>
  <si>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</si>
  <si>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</si>
  <si>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</si>
  <si>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</si>
  <si>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</si>
  <si>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</si>
  <si>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</si>
  <si>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</si>
  <si>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</si>
  <si>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</si>
  <si>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</si>
  <si>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</si>
  <si>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</si>
  <si>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</si>
  <si>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</si>
  <si>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</si>
  <si>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</si>
  <si>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</si>
  <si>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</si>
  <si>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</si>
  <si>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</si>
  <si>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</si>
  <si>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</si>
  <si>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</si>
  <si>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</si>
  <si>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</si>
  <si>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</si>
  <si>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</si>
  <si>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</si>
  <si>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</si>
  <si>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</si>
  <si>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</si>
  <si>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</si>
  <si>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</si>
  <si>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</si>
  <si>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</si>
  <si>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</si>
  <si>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</si>
  <si>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</si>
  <si>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</si>
  <si>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</si>
  <si>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</si>
  <si>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</si>
  <si>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</si>
  <si>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</si>
  <si>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</si>
  <si>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</si>
  <si>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</si>
  <si>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</si>
  <si>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</si>
  <si>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</si>
  <si>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</si>
  <si>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</si>
  <si>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</si>
  <si>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</si>
  <si>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</si>
  <si>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</si>
  <si>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</si>
  <si>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</si>
  <si>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</si>
  <si>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</si>
  <si>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</si>
  <si>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</si>
  <si>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</si>
  <si>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</si>
  <si>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</si>
  <si>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</si>
  <si>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</si>
  <si>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</si>
  <si>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</si>
  <si>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</si>
  <si>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</si>
  <si>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</si>
  <si>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</si>
  <si>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</si>
  <si>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</si>
  <si>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</si>
  <si>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</si>
  <si>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</si>
  <si>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</si>
  <si>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</si>
  <si>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</si>
  <si>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</si>
  <si>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</si>
  <si>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</si>
  <si>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</si>
  <si>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</si>
  <si>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</si>
  <si>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</si>
  <si>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</si>
  <si>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</si>
  <si>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</si>
  <si>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</si>
  <si>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</si>
  <si>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</si>
  <si>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</si>
  <si>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</si>
  <si>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</si>
  <si>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</si>
  <si>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</si>
  <si>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</si>
  <si>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</si>
  <si>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</si>
  <si>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</si>
  <si>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</si>
  <si>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</si>
  <si>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</si>
  <si>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</si>
  <si>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</si>
  <si>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</si>
  <si>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</si>
  <si>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</si>
  <si>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</si>
  <si>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</si>
  <si>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</si>
  <si>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</si>
  <si>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</si>
  <si>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</si>
  <si>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</si>
  <si>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</si>
  <si>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</si>
  <si>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</si>
  <si>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</si>
  <si>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</si>
  <si>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</si>
  <si>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</si>
  <si>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</si>
  <si>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</si>
  <si>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</si>
  <si>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</si>
  <si>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</si>
  <si>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</si>
  <si>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</si>
  <si>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</si>
  <si>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</si>
  <si>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</si>
  <si>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</si>
  <si>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</si>
  <si>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</si>
  <si>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</si>
  <si>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</si>
  <si>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</si>
  <si>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</si>
  <si>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</si>
  <si>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</si>
  <si>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</si>
  <si>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</si>
  <si>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</si>
  <si>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</si>
  <si>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</si>
  <si>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</si>
  <si>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</si>
  <si>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</si>
  <si>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</si>
  <si>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</si>
  <si>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</si>
  <si>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</si>
  <si>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</si>
  <si>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</si>
  <si>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</si>
  <si>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</si>
  <si>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</si>
  <si>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</si>
  <si>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</si>
  <si>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</si>
  <si>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</si>
  <si>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</si>
  <si>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</si>
  <si>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</si>
  <si>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</si>
  <si>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</si>
  <si>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</si>
  <si>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</si>
  <si>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</si>
  <si>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</si>
  <si>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</si>
  <si>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</si>
  <si>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</si>
  <si>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</si>
  <si>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</si>
  <si>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</si>
  <si>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</si>
  <si>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</si>
  <si>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</si>
  <si>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</si>
  <si>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</si>
  <si>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</si>
  <si>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</si>
  <si>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</si>
  <si>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</si>
  <si>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</si>
  <si>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</si>
  <si>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</si>
  <si>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</si>
  <si>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</si>
  <si>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</si>
  <si>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</si>
  <si>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</si>
  <si>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</si>
  <si>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</si>
  <si>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</si>
  <si>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</si>
  <si>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</si>
  <si>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</si>
  <si>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</si>
  <si>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</si>
  <si>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</si>
  <si>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</si>
  <si>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</si>
  <si>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</si>
  <si>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</si>
  <si>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</si>
  <si>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</si>
  <si>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</si>
  <si>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</si>
  <si>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</si>
  <si>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</si>
  <si>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</si>
  <si>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</si>
  <si>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</si>
  <si>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</si>
  <si>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</si>
  <si>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</si>
  <si>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</si>
  <si>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</si>
  <si>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</si>
  <si>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</si>
  <si>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</si>
  <si>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</si>
  <si>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</si>
  <si>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</si>
  <si>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</si>
  <si>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</si>
  <si>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</si>
  <si>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</si>
  <si>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</si>
  <si>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</si>
  <si>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</si>
  <si>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</si>
  <si>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</si>
  <si>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</si>
  <si>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</si>
  <si>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</si>
  <si>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</si>
  <si>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</si>
  <si>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</si>
  <si>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</si>
  <si>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</si>
  <si>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</si>
  <si>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</si>
  <si>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</si>
  <si>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</si>
  <si>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</si>
  <si>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</si>
  <si>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</si>
  <si>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</si>
  <si>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</si>
  <si>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</si>
  <si>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</si>
  <si>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</si>
  <si>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</si>
  <si>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</si>
  <si>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</si>
  <si>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</si>
  <si>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</si>
  <si>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</si>
  <si>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</si>
  <si>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</si>
  <si>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</si>
  <si>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</si>
  <si>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</si>
  <si>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</si>
  <si>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</si>
  <si>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</si>
  <si>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</si>
  <si>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</si>
  <si>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</si>
  <si>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</si>
  <si>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</si>
  <si>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</si>
  <si>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</si>
  <si>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</si>
  <si>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</si>
  <si>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</si>
  <si>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</si>
  <si>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</si>
  <si>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</si>
  <si>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</si>
  <si>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</si>
  <si>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</si>
  <si>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</si>
  <si>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</si>
  <si>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</si>
  <si>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</si>
  <si>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</si>
  <si>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</si>
  <si>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</si>
  <si>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</si>
  <si>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</si>
  <si>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</si>
  <si>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</si>
  <si>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</si>
  <si>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</si>
  <si>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</si>
  <si>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</si>
  <si>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</si>
  <si>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</si>
  <si>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</si>
  <si>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</si>
  <si>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</si>
  <si>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</si>
  <si>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</si>
  <si>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</si>
  <si>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</si>
  <si>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</si>
  <si>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</si>
  <si>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</si>
  <si>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</si>
  <si>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</si>
  <si>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</si>
  <si>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</si>
  <si>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</si>
  <si>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</si>
  <si>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</si>
  <si>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</si>
  <si>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</si>
  <si>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</si>
  <si>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</si>
  <si>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</si>
  <si>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</si>
  <si>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</si>
  <si>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</si>
  <si>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</si>
  <si>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</si>
  <si>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</si>
  <si>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</si>
  <si>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</si>
  <si>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</si>
  <si>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</si>
  <si>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</si>
  <si>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</si>
  <si>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</si>
  <si>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</si>
  <si>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</si>
  <si>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</si>
  <si>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</si>
  <si>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</si>
  <si>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</si>
  <si>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</si>
  <si>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</si>
  <si>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</si>
  <si>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</si>
  <si>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</si>
  <si>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</si>
  <si>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</si>
  <si>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</si>
  <si>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</si>
  <si>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</si>
  <si>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</si>
  <si>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</si>
  <si>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</si>
  <si>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</si>
  <si>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</si>
  <si>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</si>
  <si>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</si>
  <si>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</si>
  <si>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</si>
  <si>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</si>
  <si>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</si>
  <si>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</si>
  <si>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</si>
  <si>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</si>
  <si>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</si>
  <si>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</si>
  <si>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</si>
  <si>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</si>
  <si>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</si>
  <si>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</si>
  <si>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</si>
  <si>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</si>
  <si>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</si>
  <si>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</si>
  <si>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</si>
  <si>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</si>
  <si>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</si>
  <si>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</si>
  <si>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</si>
  <si>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</si>
  <si>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</si>
  <si>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</si>
  <si>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</si>
  <si>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</si>
  <si>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</si>
  <si>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</si>
  <si>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</si>
  <si>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</si>
  <si>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</si>
  <si>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</si>
  <si>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</si>
  <si>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</si>
  <si>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</si>
  <si>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</si>
  <si>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</si>
  <si>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</si>
  <si>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</si>
  <si>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</si>
  <si>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</si>
  <si>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</si>
  <si>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</si>
  <si>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</si>
  <si>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</si>
  <si>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</si>
  <si>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</si>
  <si>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</si>
  <si>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</si>
  <si>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</si>
  <si>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</si>
  <si>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</si>
  <si>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</si>
  <si>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</si>
  <si>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</si>
  <si>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</si>
  <si>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</si>
  <si>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</si>
  <si>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</si>
  <si>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</si>
  <si>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</si>
  <si>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</si>
  <si>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</si>
  <si>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</si>
  <si>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</si>
  <si>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</si>
  <si>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</si>
  <si>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</si>
  <si>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</si>
  <si>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</si>
  <si>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</si>
  <si>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</si>
  <si>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</si>
  <si>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</si>
  <si>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</si>
  <si>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</si>
  <si>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</si>
  <si>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</si>
  <si>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</si>
  <si>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</si>
  <si>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</si>
  <si>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</si>
  <si>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</si>
  <si>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</si>
  <si>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</si>
  <si>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</si>
  <si>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</si>
  <si>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</si>
  <si>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</si>
  <si>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</si>
  <si>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</si>
  <si>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</si>
  <si>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</si>
  <si>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</si>
  <si>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</si>
  <si>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</si>
  <si>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</si>
  <si>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</si>
  <si>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</si>
  <si>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</si>
  <si>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</si>
  <si>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</si>
  <si>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</si>
  <si>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</si>
  <si>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</si>
  <si>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</si>
  <si>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</si>
  <si>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</si>
  <si>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</si>
  <si>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</si>
  <si>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</si>
  <si>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</si>
  <si>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</si>
  <si>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</si>
  <si>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</si>
  <si>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</si>
  <si>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</si>
  <si>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</si>
  <si>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</si>
  <si>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</si>
  <si>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</si>
  <si>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</si>
  <si>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</si>
  <si>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</si>
  <si>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</si>
  <si>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</si>
  <si>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</si>
  <si>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</si>
  <si>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</si>
  <si>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</si>
  <si>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</si>
  <si>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</si>
  <si>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</si>
  <si>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</si>
  <si>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</si>
  <si>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</si>
  <si>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</si>
  <si>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</si>
  <si>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</si>
  <si>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</si>
  <si>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</si>
  <si>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</si>
  <si>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</si>
  <si>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</si>
  <si>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</si>
  <si>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</si>
  <si>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</si>
  <si>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</si>
  <si>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</si>
  <si>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</si>
  <si>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</si>
  <si>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</si>
  <si>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</si>
  <si>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</si>
  <si>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</si>
  <si>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</si>
  <si>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</si>
  <si>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</si>
  <si>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</si>
  <si>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</si>
  <si>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</si>
  <si>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</si>
  <si>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</si>
  <si>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</si>
  <si>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</si>
  <si>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</si>
  <si>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</si>
  <si>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</si>
  <si>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</si>
  <si>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</si>
  <si>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</si>
  <si>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</si>
  <si>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</si>
  <si>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</si>
  <si>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</si>
  <si>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</si>
  <si>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</si>
  <si>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</si>
  <si>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</si>
  <si>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</si>
  <si>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</si>
  <si>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</si>
  <si>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</si>
  <si>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</si>
  <si>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</si>
  <si>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</si>
  <si>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</si>
  <si>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</si>
  <si>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</si>
  <si>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</si>
  <si>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</si>
  <si>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</si>
  <si>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</si>
  <si>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</si>
  <si>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</si>
  <si>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</si>
  <si>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</si>
  <si>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</si>
  <si>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</si>
  <si>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</si>
  <si>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</si>
  <si>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</si>
  <si>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</si>
  <si>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</si>
  <si>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</si>
  <si>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</si>
  <si>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</si>
  <si>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</si>
  <si>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</si>
  <si>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</si>
  <si>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</si>
  <si>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</si>
  <si>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</si>
  <si>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</si>
  <si>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</si>
  <si>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</si>
  <si>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</si>
  <si>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</si>
  <si>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</si>
  <si>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</si>
  <si>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</si>
  <si>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</si>
  <si>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</si>
  <si>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</si>
  <si>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</si>
  <si>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</si>
  <si>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</si>
  <si>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</si>
  <si>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</si>
  <si>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</si>
  <si>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</si>
  <si>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</si>
  <si>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</si>
  <si>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</si>
  <si>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</si>
  <si>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</si>
  <si>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</si>
  <si>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</si>
  <si>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</si>
  <si>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</si>
  <si>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</si>
  <si>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</si>
  <si>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</si>
  <si>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</si>
  <si>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</si>
  <si>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</si>
  <si>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</si>
  <si>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</si>
  <si>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</si>
  <si>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</si>
  <si>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</si>
  <si>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</si>
  <si>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</si>
  <si>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</si>
  <si>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</si>
  <si>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</si>
  <si>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</si>
  <si>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</si>
  <si>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</si>
  <si>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</si>
  <si>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</si>
  <si>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</si>
  <si>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</si>
  <si>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</si>
  <si>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</si>
  <si>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</si>
  <si>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</si>
  <si>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</si>
  <si>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</si>
  <si>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</si>
  <si>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</si>
  <si>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</si>
  <si>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</si>
  <si>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</si>
  <si>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</si>
  <si>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</si>
  <si>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</si>
  <si>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</si>
  <si>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</si>
  <si>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</si>
  <si>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</si>
  <si>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</si>
  <si>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</si>
  <si>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</si>
  <si>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</si>
  <si>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</si>
  <si>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</si>
  <si>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</si>
  <si>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</si>
  <si>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</si>
  <si>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</si>
  <si>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</si>
  <si>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</si>
  <si>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</si>
  <si>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</si>
  <si>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</si>
  <si>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</si>
  <si>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</si>
  <si>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</si>
  <si>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</si>
  <si>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</si>
  <si>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</si>
  <si>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</si>
  <si>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</si>
  <si>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</si>
  <si>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</si>
  <si>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</si>
  <si>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</si>
  <si>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</si>
  <si>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</si>
  <si>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</si>
  <si>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</si>
  <si>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</si>
  <si>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</si>
  <si>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</si>
  <si>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</si>
  <si>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</si>
  <si>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</si>
  <si>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</si>
  <si>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</si>
  <si>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</si>
  <si>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</si>
  <si>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</si>
  <si>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</si>
  <si>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</si>
  <si>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</si>
  <si>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</si>
  <si>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</si>
  <si>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</si>
  <si>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</si>
  <si>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</si>
  <si>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</si>
  <si>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</si>
  <si>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</si>
  <si>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</si>
  <si>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</si>
  <si>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</si>
  <si>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</si>
  <si>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</si>
  <si>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</si>
  <si>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</si>
  <si>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</si>
  <si>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</si>
  <si>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</si>
  <si>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</si>
  <si>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</si>
  <si>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</si>
  <si>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</si>
  <si>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</si>
  <si>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</si>
  <si>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</si>
  <si>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</si>
  <si>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</si>
  <si>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</si>
  <si>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</si>
  <si>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</si>
  <si>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</si>
  <si>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</si>
  <si>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</si>
  <si>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</si>
  <si>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</si>
  <si>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</si>
  <si>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</si>
  <si>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</si>
  <si>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</si>
  <si>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</si>
  <si>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</si>
  <si>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</si>
  <si>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</si>
  <si>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</si>
  <si>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</si>
  <si>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</si>
  <si>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</si>
  <si>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</si>
  <si>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</si>
  <si>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</si>
  <si>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</si>
  <si>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</si>
  <si>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</si>
  <si>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</si>
  <si>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</si>
  <si>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</si>
  <si>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</si>
  <si>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</si>
  <si>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</si>
  <si>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</si>
  <si>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</si>
  <si>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</si>
  <si>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</si>
  <si>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</si>
  <si>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</si>
  <si>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</si>
  <si>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</si>
  <si>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</si>
  <si>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</si>
  <si>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</si>
  <si>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</si>
  <si>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</si>
  <si>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</si>
  <si>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</si>
  <si>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</si>
  <si>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</si>
  <si>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</si>
  <si>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</si>
  <si>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</si>
  <si>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</si>
  <si>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</si>
  <si>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</si>
  <si>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</si>
  <si>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</si>
  <si>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</si>
  <si>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</si>
  <si>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</si>
  <si>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</si>
  <si>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</si>
  <si>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</si>
  <si>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</si>
  <si>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</si>
  <si>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</si>
  <si>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</si>
  <si>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</si>
  <si>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</si>
  <si>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</si>
  <si>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</si>
  <si>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</si>
  <si>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</si>
  <si>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</si>
  <si>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</si>
  <si>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</si>
  <si>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</si>
  <si>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</si>
  <si>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</si>
  <si>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</si>
  <si>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</si>
  <si>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</si>
  <si>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</si>
  <si>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</si>
  <si>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</si>
  <si>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</si>
  <si>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</si>
  <si>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</si>
  <si>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</si>
  <si>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</si>
  <si>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</si>
  <si>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</si>
  <si>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</si>
  <si>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</si>
  <si>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</si>
  <si>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</si>
  <si>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</si>
  <si>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</si>
  <si>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</si>
  <si>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</si>
  <si>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</si>
  <si>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</si>
  <si>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</si>
  <si>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</si>
  <si>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</si>
  <si>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</si>
  <si>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</si>
  <si>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</si>
  <si>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</si>
  <si>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</si>
  <si>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</si>
  <si>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</si>
  <si>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</si>
  <si>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</si>
  <si>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</si>
  <si>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</si>
  <si>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</si>
  <si>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</si>
  <si>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</si>
  <si>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</si>
  <si>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</si>
  <si>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</si>
  <si>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</si>
  <si>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</si>
  <si>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</si>
  <si>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</si>
  <si>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</si>
  <si>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</si>
  <si>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</si>
  <si>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</si>
  <si>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</si>
  <si>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</si>
  <si>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</si>
  <si>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</si>
  <si>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</si>
  <si>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</si>
  <si>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</si>
  <si>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</si>
  <si>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</si>
  <si>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</si>
  <si>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</si>
  <si>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</si>
  <si>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</si>
  <si>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</si>
  <si>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</si>
  <si>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</si>
  <si>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</si>
  <si>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</si>
  <si>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</si>
  <si>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</si>
  <si>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</si>
  <si>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</si>
  <si>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</si>
  <si>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</si>
  <si>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</si>
  <si>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</si>
  <si>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</si>
  <si>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</si>
  <si>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</si>
  <si>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</si>
  <si>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</si>
  <si>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</si>
  <si>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</si>
  <si>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</si>
  <si>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</si>
  <si>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</si>
  <si>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</si>
  <si>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</si>
  <si>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</si>
  <si>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</si>
  <si>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</si>
  <si>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</si>
  <si>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</si>
  <si>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</si>
  <si>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</si>
  <si>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</si>
  <si>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</si>
  <si>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</si>
  <si>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</si>
  <si>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</si>
  <si>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</si>
  <si>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</si>
  <si>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</si>
  <si>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</si>
  <si>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</si>
  <si>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</si>
  <si>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</si>
  <si>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</si>
  <si>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</si>
  <si>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</si>
  <si>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</si>
  <si>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</si>
  <si>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</si>
  <si>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</si>
  <si>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</si>
  <si>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</si>
  <si>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</si>
  <si>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</si>
  <si>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</si>
  <si>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</si>
  <si>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</si>
  <si>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</si>
  <si>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</si>
  <si>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</si>
  <si>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</si>
  <si>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</si>
  <si>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</si>
  <si>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</si>
  <si>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</si>
  <si>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</si>
  <si>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</si>
  <si>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</si>
  <si>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</si>
  <si>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</si>
  <si>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</si>
  <si>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</si>
  <si>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</si>
  <si>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</si>
  <si>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</si>
  <si>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</si>
  <si>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</si>
  <si>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</si>
  <si>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</si>
  <si>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</si>
  <si>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</si>
  <si>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</si>
  <si>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</si>
  <si>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</si>
  <si>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</si>
  <si>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</si>
  <si>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</si>
  <si>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</si>
  <si>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</si>
  <si>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</si>
  <si>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</si>
  <si>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</si>
  <si>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</si>
  <si>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</si>
  <si>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</si>
  <si>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</si>
  <si>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</si>
  <si>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</si>
  <si>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</si>
  <si>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</si>
  <si>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</si>
  <si>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</si>
  <si>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</si>
  <si>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</si>
  <si>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</si>
  <si>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</si>
  <si>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</si>
  <si>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</si>
  <si>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</si>
  <si>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</si>
  <si>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</si>
  <si>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</si>
  <si>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</si>
  <si>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</si>
  <si>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</si>
  <si>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</si>
  <si>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</si>
  <si>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</si>
  <si>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</si>
  <si>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</si>
  <si>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</si>
  <si>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</si>
  <si>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</si>
  <si>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</si>
  <si>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</si>
  <si>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</si>
  <si>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</si>
  <si>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</si>
  <si>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</si>
  <si>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</si>
  <si>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</si>
  <si>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</si>
  <si>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</si>
  <si>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</si>
  <si>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</si>
  <si>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</si>
  <si>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</si>
  <si>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</si>
  <si>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</si>
  <si>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</si>
  <si>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</si>
  <si>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</si>
  <si>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</si>
  <si>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</si>
  <si>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</si>
  <si>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</si>
  <si>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</si>
  <si>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</si>
  <si>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</si>
  <si>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</si>
  <si>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</si>
  <si>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</si>
  <si>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</si>
  <si>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</si>
  <si>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</si>
  <si>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</si>
  <si>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</si>
  <si>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</si>
  <si>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</si>
  <si>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</si>
  <si>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</si>
  <si>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</si>
  <si>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</si>
  <si>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</si>
  <si>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</si>
  <si>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</si>
  <si>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</si>
  <si>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</si>
  <si>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</si>
  <si>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</si>
  <si>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</si>
  <si>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</si>
  <si>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</si>
  <si>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</si>
  <si>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</si>
  <si>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</si>
  <si>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</si>
  <si>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</si>
  <si>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</si>
  <si>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</si>
  <si>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</si>
  <si>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</si>
  <si>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</si>
  <si>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</si>
  <si>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</si>
  <si>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</si>
  <si>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</si>
  <si>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</si>
  <si>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</si>
  <si>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</si>
  <si>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</si>
  <si>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</si>
  <si>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</si>
  <si>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</si>
  <si>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</si>
  <si>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</si>
  <si>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</si>
  <si>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</si>
  <si>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</si>
  <si>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</si>
  <si>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</si>
  <si>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</si>
  <si>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</si>
  <si>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</si>
  <si>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</si>
  <si>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</si>
  <si>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</si>
  <si>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</si>
  <si>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</si>
  <si>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</si>
  <si>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</si>
  <si>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</si>
  <si>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</si>
  <si>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</si>
  <si>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</si>
  <si>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</si>
  <si>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</si>
  <si>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</si>
  <si>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</si>
  <si>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</si>
  <si>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</si>
  <si>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</si>
  <si>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</si>
  <si>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</si>
  <si>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</si>
  <si>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</si>
  <si>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</si>
  <si>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</si>
  <si>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</si>
  <si>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</si>
  <si>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</si>
  <si>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</si>
  <si>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</si>
  <si>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</si>
  <si>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</si>
  <si>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</si>
  <si>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</si>
  <si>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</si>
  <si>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</si>
  <si>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</si>
  <si>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</si>
  <si>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</si>
  <si>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</si>
  <si>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</si>
  <si>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</si>
  <si>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</si>
  <si>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</si>
  <si>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</si>
  <si>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</si>
  <si>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</si>
  <si>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</si>
  <si>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</si>
  <si>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</si>
  <si>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</si>
  <si>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</si>
  <si>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</si>
  <si>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</si>
  <si>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</si>
  <si>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</si>
  <si>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</si>
  <si>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</si>
  <si>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</si>
  <si>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</si>
  <si>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</si>
  <si>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</si>
  <si>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</si>
  <si>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</si>
  <si>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</si>
  <si>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</si>
  <si>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</si>
  <si>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</si>
  <si>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</si>
  <si>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</si>
  <si>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</si>
  <si>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</si>
  <si>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</si>
  <si>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</si>
  <si>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</si>
  <si>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</si>
  <si>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</si>
  <si>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</si>
  <si>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</si>
  <si>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</si>
  <si>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</si>
  <si>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</si>
  <si>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</si>
  <si>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</si>
  <si>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</si>
  <si>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</si>
  <si>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</si>
  <si>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</si>
  <si>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</si>
  <si>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</si>
  <si>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</si>
  <si>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</si>
  <si>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</si>
  <si>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</si>
  <si>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</si>
  <si>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</si>
  <si>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</si>
  <si>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</si>
  <si>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</si>
  <si>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</si>
  <si>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</si>
  <si>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</si>
  <si>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</si>
  <si>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</si>
  <si>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</si>
  <si>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</si>
  <si>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</si>
  <si>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</si>
  <si>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</si>
  <si>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</si>
  <si>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</si>
  <si>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</si>
  <si>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</si>
  <si>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</si>
  <si>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</si>
  <si>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</si>
  <si>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</si>
  <si>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</si>
  <si>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</si>
  <si>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</si>
  <si>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</si>
  <si>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</si>
  <si>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</si>
  <si>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</si>
  <si>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</si>
  <si>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</si>
  <si>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</si>
  <si>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</si>
  <si>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</si>
  <si>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</si>
  <si>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</si>
  <si>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</si>
  <si>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</si>
  <si>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</si>
  <si>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</si>
  <si>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</si>
  <si>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</si>
  <si>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</si>
  <si>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</si>
  <si>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</si>
  <si>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</si>
  <si>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</si>
  <si>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</si>
  <si>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</si>
  <si>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</si>
  <si>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</si>
  <si>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</si>
  <si>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</si>
  <si>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</si>
  <si>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</si>
  <si>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</si>
  <si>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</si>
  <si>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</si>
  <si>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</si>
  <si>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</si>
  <si>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</si>
  <si>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</si>
  <si>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</si>
  <si>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</si>
  <si>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</si>
  <si>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</si>
  <si>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</si>
  <si>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</si>
  <si>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</si>
  <si>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</si>
  <si>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</si>
  <si>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</si>
  <si>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</si>
  <si>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</si>
  <si>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</si>
  <si>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</si>
  <si>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</si>
  <si>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</si>
  <si>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</si>
  <si>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</si>
  <si>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</si>
  <si>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</si>
  <si>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</si>
  <si>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</si>
  <si>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</si>
  <si>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</si>
  <si>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</si>
  <si>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</si>
  <si>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</si>
  <si>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</si>
  <si>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</si>
  <si>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</si>
  <si>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</si>
  <si>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</si>
  <si>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</si>
  <si>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</si>
  <si>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</si>
  <si>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</si>
  <si>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</si>
  <si>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</si>
  <si>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</si>
  <si>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</si>
  <si>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</si>
  <si>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</si>
  <si>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</si>
  <si>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</si>
  <si>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</si>
  <si>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</si>
  <si>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</si>
  <si>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</si>
  <si>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</si>
  <si>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</si>
  <si>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</si>
  <si>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</si>
  <si>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</si>
  <si>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</si>
  <si>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</si>
  <si>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</si>
  <si>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</si>
  <si>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</si>
  <si>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</si>
  <si>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</si>
  <si>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</si>
  <si>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</si>
  <si>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</si>
  <si>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</si>
  <si>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</si>
  <si>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</si>
  <si>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</si>
  <si>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</si>
  <si>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</si>
  <si>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</si>
  <si>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</si>
  <si>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</si>
  <si>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</si>
  <si>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</si>
  <si>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</si>
  <si>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</si>
  <si>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</si>
  <si>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</si>
  <si>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</si>
  <si>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</si>
  <si>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</si>
  <si>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</si>
  <si>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</si>
  <si>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</si>
  <si>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</si>
  <si>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</si>
  <si>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</si>
  <si>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</si>
  <si>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</si>
  <si>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</si>
  <si>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</si>
  <si>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</si>
  <si>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</si>
  <si>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</si>
  <si>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</si>
  <si>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</si>
  <si>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</si>
  <si>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</si>
  <si>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</si>
  <si>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</si>
  <si>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</si>
  <si>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</si>
  <si>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</si>
  <si>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</si>
  <si>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</si>
  <si>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</si>
  <si>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</si>
  <si>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</si>
  <si>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</si>
  <si>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</si>
  <si>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</si>
  <si>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</si>
  <si>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</si>
  <si>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</si>
  <si>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</si>
  <si>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</si>
  <si>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</si>
  <si>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</si>
  <si>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</si>
  <si>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</si>
  <si>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</si>
  <si>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</si>
  <si>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</si>
  <si>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</si>
  <si>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</si>
  <si>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</si>
  <si>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</si>
  <si>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</si>
  <si>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</si>
  <si>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</si>
  <si>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</si>
  <si>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</si>
  <si>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</si>
  <si>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</si>
  <si>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</si>
  <si>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</si>
  <si>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</si>
  <si>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</si>
  <si>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</si>
  <si>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</si>
  <si>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</si>
  <si>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</si>
  <si>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</si>
  <si>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</si>
  <si>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</si>
  <si>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</si>
  <si>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</si>
  <si>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</si>
  <si>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</si>
  <si>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</si>
  <si>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</si>
  <si>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</si>
  <si>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</si>
  <si>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</si>
  <si>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</si>
  <si>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</si>
  <si>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</si>
  <si>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</si>
  <si>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</si>
  <si>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</si>
  <si>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</si>
  <si>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</si>
  <si>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</si>
  <si>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</si>
  <si>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</si>
  <si>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</si>
  <si>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</si>
  <si>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</si>
  <si>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</si>
  <si>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</si>
  <si>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</si>
  <si>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</si>
  <si>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</si>
  <si>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</si>
  <si>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</si>
  <si>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</si>
  <si>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</si>
  <si>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</si>
  <si>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</si>
  <si>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</si>
  <si>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</si>
  <si>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</si>
  <si>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</si>
  <si>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</si>
  <si>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</si>
  <si>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</si>
  <si>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</si>
  <si>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</si>
  <si>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</si>
  <si>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</si>
  <si>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</si>
  <si>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</si>
  <si>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</si>
  <si>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</si>
  <si>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</si>
  <si>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</si>
  <si>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</si>
  <si>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</si>
  <si>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</si>
  <si>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</si>
  <si>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</si>
  <si>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</si>
  <si>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</si>
  <si>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</si>
  <si>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</si>
  <si>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</si>
  <si>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</si>
  <si>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</si>
  <si>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</si>
  <si>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</si>
  <si>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</si>
  <si>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</si>
  <si>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</si>
  <si>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</si>
  <si>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</si>
  <si>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</si>
  <si>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</si>
  <si>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</si>
  <si>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</si>
  <si>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</si>
  <si>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</si>
  <si>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</si>
  <si>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</si>
  <si>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</si>
  <si>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</si>
  <si>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</si>
  <si>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</si>
  <si>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</si>
  <si>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</si>
  <si>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</si>
  <si>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</si>
  <si>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</si>
  <si>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</si>
  <si>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</si>
  <si>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</si>
  <si>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</si>
  <si>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</si>
  <si>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</si>
  <si>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</si>
  <si>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</si>
  <si>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</si>
  <si>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</si>
  <si>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</si>
  <si>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</si>
  <si>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</si>
  <si>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</si>
  <si>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</si>
  <si>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</si>
  <si>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</si>
  <si>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</si>
  <si>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</si>
  <si>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</si>
  <si>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</si>
  <si>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</si>
  <si>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</si>
  <si>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</si>
  <si>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</si>
  <si>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</si>
  <si>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</si>
  <si>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</si>
  <si>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</si>
  <si>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</si>
  <si>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</si>
  <si>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</si>
  <si>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</si>
  <si>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</si>
  <si>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</si>
  <si>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</si>
  <si>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</si>
  <si>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</si>
  <si>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</si>
  <si>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</si>
  <si>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</si>
  <si>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</si>
  <si>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</si>
  <si>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</si>
  <si>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</si>
  <si>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</si>
  <si>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</si>
  <si>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</si>
  <si>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</si>
  <si>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</si>
  <si>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</si>
  <si>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</si>
  <si>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</si>
  <si>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</si>
  <si>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</si>
  <si>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</si>
  <si>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</si>
  <si>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</si>
  <si>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</si>
  <si>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</si>
  <si>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</si>
  <si>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</si>
  <si>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</si>
  <si>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</si>
  <si>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</si>
  <si>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</si>
  <si>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</si>
  <si>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</si>
  <si>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</si>
  <si>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</si>
  <si>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</si>
  <si>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</si>
  <si>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</si>
  <si>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</si>
  <si>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</si>
  <si>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</si>
  <si>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</si>
  <si>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</si>
  <si>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</si>
  <si>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</si>
  <si>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</si>
  <si>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</si>
  <si>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</si>
  <si>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</si>
  <si>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</si>
  <si>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</si>
  <si>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</si>
  <si>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</si>
  <si>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</si>
  <si>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</si>
  <si>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</si>
  <si>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</si>
  <si>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</si>
  <si>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</si>
  <si>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</si>
  <si>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</si>
  <si>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</si>
  <si>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</si>
  <si>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</si>
  <si>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</si>
  <si>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</si>
  <si>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</si>
  <si>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</si>
  <si>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</si>
  <si>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</si>
  <si>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</si>
  <si>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</si>
  <si>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</si>
  <si>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</si>
  <si>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</si>
  <si>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</si>
  <si>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</si>
  <si>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</si>
  <si>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</si>
  <si>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</si>
  <si>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</si>
  <si>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</si>
  <si>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</si>
  <si>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</si>
  <si>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</si>
  <si>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</si>
  <si>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</si>
  <si>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</si>
  <si>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</si>
  <si>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</si>
  <si>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</si>
  <si>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</si>
  <si>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</si>
  <si>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</si>
  <si>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</si>
  <si>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</si>
  <si>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</si>
  <si>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</si>
  <si>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</si>
  <si>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</si>
  <si>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</si>
  <si>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</si>
  <si>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</si>
  <si>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</si>
  <si>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</si>
  <si>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</si>
  <si>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</si>
  <si>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</si>
  <si>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</si>
  <si>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</si>
  <si>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</si>
  <si>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</si>
  <si>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</si>
  <si>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</si>
  <si>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</si>
  <si>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</si>
  <si>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</si>
  <si>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</si>
  <si>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</si>
  <si>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</si>
  <si>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</si>
  <si>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</si>
  <si>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</si>
  <si>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</si>
  <si>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</si>
  <si>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</si>
  <si>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</si>
  <si>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</si>
  <si>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</si>
  <si>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</si>
  <si>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</si>
  <si>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</si>
  <si>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</si>
  <si>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</si>
  <si>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</si>
  <si>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</si>
  <si>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</si>
  <si>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</si>
  <si>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</si>
  <si>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</si>
  <si>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</si>
  <si>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</si>
  <si>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</si>
  <si>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</si>
  <si>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</si>
  <si>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</si>
  <si>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</si>
  <si>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</si>
  <si>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</si>
  <si>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</si>
  <si>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</si>
  <si>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</si>
  <si>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</si>
  <si>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</si>
  <si>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</si>
  <si>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</si>
  <si>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</si>
  <si>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</si>
  <si>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</si>
  <si>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</si>
  <si>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</si>
  <si>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</si>
  <si>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</si>
  <si>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</si>
  <si>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</si>
  <si>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</si>
  <si>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</si>
  <si>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</si>
  <si>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</si>
  <si>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</si>
  <si>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</si>
  <si>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</si>
  <si>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</si>
  <si>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</si>
  <si>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</si>
  <si>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</si>
  <si>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</si>
  <si>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</si>
  <si>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</si>
  <si>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</si>
  <si>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</si>
  <si>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</si>
  <si>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</si>
  <si>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</si>
  <si>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</si>
  <si>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</si>
  <si>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</si>
  <si>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</si>
  <si>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</si>
  <si>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</si>
  <si>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</si>
  <si>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</si>
  <si>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</si>
  <si>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</si>
  <si>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</si>
  <si>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</si>
  <si>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</si>
  <si>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</si>
  <si>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</si>
  <si>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</si>
  <si>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</si>
  <si>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</si>
  <si>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</si>
  <si>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</si>
  <si>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</si>
  <si>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</si>
  <si>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</si>
  <si>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</si>
  <si>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</si>
  <si>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</si>
  <si>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</si>
  <si>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</si>
  <si>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</si>
  <si>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</si>
  <si>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</si>
  <si>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</si>
  <si>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</si>
  <si>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</si>
  <si>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</si>
  <si>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</si>
  <si>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</si>
  <si>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</si>
  <si>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</si>
  <si>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</si>
  <si>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</si>
  <si>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</si>
  <si>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</si>
  <si>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</si>
  <si>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</si>
  <si>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</si>
  <si>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</si>
  <si>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</si>
  <si>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</si>
  <si>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</si>
  <si>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</si>
  <si>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</si>
  <si>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</si>
  <si>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</si>
  <si>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</si>
  <si>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</si>
  <si>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</si>
  <si>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</si>
  <si>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</si>
  <si>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</si>
  <si>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</si>
  <si>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</si>
  <si>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</si>
  <si>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</si>
  <si>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</si>
  <si>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</si>
  <si>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</si>
  <si>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</si>
  <si>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</si>
  <si>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</si>
  <si>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</si>
  <si>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</si>
  <si>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</si>
  <si>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</si>
  <si>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</si>
  <si>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</si>
  <si>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</si>
  <si>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</si>
  <si>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</si>
  <si>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</si>
  <si>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</si>
  <si>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</si>
  <si>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</si>
  <si>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</si>
  <si>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</si>
  <si>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</si>
  <si>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</si>
  <si>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</si>
  <si>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</si>
  <si>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</si>
  <si>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</si>
  <si>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</si>
  <si>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</si>
  <si>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</si>
  <si>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</si>
  <si>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</si>
  <si>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</si>
  <si>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</si>
  <si>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</si>
  <si>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</si>
  <si>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</si>
  <si>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</si>
  <si>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</si>
  <si>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</si>
  <si>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</si>
  <si>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</si>
  <si>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</si>
  <si>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</si>
  <si>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</si>
  <si>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</si>
  <si>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</si>
  <si>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</si>
  <si>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</si>
  <si>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</si>
  <si>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</si>
  <si>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</si>
  <si>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</si>
  <si>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</si>
  <si>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</si>
  <si>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</si>
  <si>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</si>
  <si>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</si>
  <si>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</si>
  <si>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</si>
  <si>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</si>
  <si>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</si>
  <si>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</si>
  <si>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</si>
  <si>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</si>
  <si>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</si>
  <si>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</si>
  <si>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</si>
  <si>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</si>
  <si>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</si>
  <si>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</si>
  <si>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</si>
  <si>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</si>
  <si>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</si>
  <si>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</si>
  <si>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</si>
  <si>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</si>
  <si>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</si>
  <si>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</si>
  <si>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</si>
  <si>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</si>
  <si>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</si>
  <si>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</si>
  <si>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</si>
  <si>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</si>
  <si>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</si>
  <si>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</si>
  <si>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</si>
  <si>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</si>
  <si>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</si>
  <si>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</si>
  <si>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</si>
  <si>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</si>
  <si>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</si>
  <si>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</si>
  <si>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</si>
  <si>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</si>
  <si>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</si>
  <si>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</si>
  <si>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</si>
  <si>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</si>
  <si>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</si>
  <si>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</si>
  <si>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</si>
  <si>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</si>
  <si>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</si>
  <si>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</si>
  <si>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</si>
  <si>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</si>
  <si>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</si>
  <si>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</si>
  <si>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</si>
  <si>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</si>
  <si>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</si>
  <si>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</si>
  <si>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</si>
  <si>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</si>
  <si>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</si>
  <si>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</si>
  <si>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</si>
  <si>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</si>
  <si>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</si>
  <si>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</si>
  <si>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</si>
  <si>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</si>
  <si>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</si>
  <si>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</si>
  <si>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</si>
  <si>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</si>
  <si>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</si>
  <si>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</si>
  <si>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</si>
  <si>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</si>
  <si>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</si>
  <si>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</si>
  <si>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</si>
  <si>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</si>
  <si>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</si>
  <si>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</si>
  <si>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</si>
  <si>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</si>
  <si>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</si>
  <si>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</si>
  <si>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</si>
  <si>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</si>
  <si>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</si>
  <si>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</si>
  <si>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</si>
  <si>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</si>
  <si>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</si>
  <si>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</si>
  <si>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</si>
  <si>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</si>
  <si>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</si>
  <si>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</si>
  <si>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</si>
  <si>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</si>
  <si>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</si>
  <si>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</si>
  <si>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</si>
  <si>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</si>
  <si>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</si>
  <si>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</si>
  <si>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</si>
  <si>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</si>
  <si>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</si>
  <si>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</si>
  <si>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</si>
  <si>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</si>
  <si>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</si>
  <si>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</si>
  <si>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</si>
  <si>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</si>
  <si>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</si>
  <si>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</si>
  <si>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</si>
  <si>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</si>
  <si>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</si>
  <si>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</si>
  <si>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</si>
  <si>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</si>
  <si>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</si>
  <si>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</si>
  <si>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</si>
  <si>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</si>
  <si>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</si>
  <si>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</si>
  <si>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</si>
  <si>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</si>
  <si>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</si>
  <si>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</si>
  <si>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</si>
  <si>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</si>
  <si>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</si>
  <si>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</si>
  <si>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</si>
  <si>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</si>
  <si>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</si>
  <si>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</si>
  <si>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</si>
  <si>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</si>
  <si>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</si>
  <si>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</si>
  <si>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</si>
  <si>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</si>
  <si>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</si>
  <si>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</si>
  <si>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</si>
  <si>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</si>
  <si>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</si>
  <si>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</si>
  <si>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</si>
  <si>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</si>
  <si>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</si>
  <si>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</si>
  <si>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</si>
  <si>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</si>
  <si>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</si>
  <si>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</si>
  <si>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</si>
  <si>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</si>
  <si>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</si>
  <si>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</si>
  <si>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</si>
  <si>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</si>
  <si>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</si>
  <si>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</si>
  <si>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</si>
  <si>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</si>
  <si>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</si>
  <si>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</si>
  <si>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</si>
  <si>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</si>
  <si>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</si>
  <si>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</si>
  <si>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</si>
  <si>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</si>
  <si>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</si>
  <si>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</si>
  <si>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</si>
  <si>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</si>
  <si>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</si>
  <si>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</si>
  <si>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</si>
  <si>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</si>
  <si>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</si>
  <si>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</si>
  <si>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</si>
  <si>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</si>
  <si>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</si>
  <si>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</si>
  <si>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</si>
  <si>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</si>
  <si>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</si>
  <si>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</si>
  <si>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</si>
  <si>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</si>
  <si>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</si>
  <si>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</si>
  <si>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</si>
  <si>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</si>
  <si>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</si>
  <si>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</si>
  <si>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</si>
  <si>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</si>
  <si>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</si>
  <si>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</si>
  <si>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</si>
  <si>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</si>
  <si>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</si>
  <si>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</si>
  <si>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</si>
  <si>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</si>
  <si>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</si>
  <si>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</si>
  <si>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</si>
  <si>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</si>
  <si>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</si>
  <si>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</si>
  <si>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</si>
  <si>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</si>
  <si>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</si>
  <si>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</si>
  <si>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</si>
  <si>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</si>
  <si>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</si>
  <si>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</si>
  <si>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</si>
  <si>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</si>
  <si>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</si>
  <si>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</si>
  <si>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</si>
  <si>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</si>
  <si>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</si>
  <si>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</si>
  <si>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</si>
  <si>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</si>
  <si>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</si>
  <si>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</si>
  <si>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</si>
  <si>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</si>
  <si>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</si>
  <si>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</si>
  <si>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</si>
  <si>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</si>
  <si>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</si>
  <si>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</si>
  <si>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</si>
  <si>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</si>
  <si>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</si>
  <si>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</si>
  <si>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</si>
  <si>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</si>
  <si>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</si>
  <si>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</si>
  <si>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</si>
  <si>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</si>
  <si>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</si>
  <si>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</si>
  <si>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</si>
  <si>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</si>
  <si>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</si>
  <si>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</si>
  <si>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</si>
  <si>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</si>
  <si>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</si>
  <si>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</si>
  <si>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</si>
  <si>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</si>
  <si>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</si>
  <si>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</si>
  <si>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</si>
  <si>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</si>
  <si>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</si>
  <si>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</si>
  <si>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</si>
  <si>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</si>
  <si>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</si>
  <si>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</si>
  <si>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</si>
  <si>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</si>
  <si>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</si>
  <si>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</si>
  <si>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</si>
  <si>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</si>
  <si>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</si>
  <si>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</si>
  <si>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</si>
  <si>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</si>
  <si>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</si>
  <si>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</si>
  <si>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</si>
  <si>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</si>
  <si>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</si>
  <si>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</si>
  <si>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</si>
  <si>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</si>
  <si>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</si>
  <si>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</si>
  <si>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</si>
  <si>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</si>
  <si>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</si>
  <si>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</si>
  <si>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</si>
  <si>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</si>
  <si>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</si>
  <si>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</si>
  <si>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</si>
  <si>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</si>
  <si>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</si>
  <si>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</si>
  <si>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</si>
  <si>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</si>
  <si>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</si>
  <si>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</si>
  <si>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</si>
  <si>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</si>
  <si>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</si>
  <si>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</si>
  <si>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</si>
  <si>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</si>
  <si>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</si>
  <si>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</si>
  <si>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</si>
  <si>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</si>
  <si>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</si>
  <si>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</si>
  <si>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</si>
  <si>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</si>
  <si>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</si>
  <si>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</si>
  <si>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</si>
  <si>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</si>
  <si>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</si>
  <si>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</si>
  <si>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</si>
  <si>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</si>
  <si>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</si>
  <si>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</si>
  <si>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</si>
  <si>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</si>
  <si>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</si>
  <si>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</si>
  <si>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</si>
  <si>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</si>
  <si>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</si>
  <si>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</si>
  <si>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</si>
  <si>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</si>
  <si>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</si>
  <si>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</si>
  <si>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</si>
  <si>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</si>
  <si>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</si>
  <si>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</si>
  <si>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</si>
  <si>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</si>
  <si>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</si>
  <si>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</si>
  <si>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</si>
  <si>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</si>
  <si>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</si>
  <si>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</si>
  <si>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</si>
  <si>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</si>
  <si>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</si>
  <si>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</si>
  <si>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</si>
  <si>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</si>
  <si>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</si>
  <si>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</si>
  <si>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</si>
  <si>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</si>
  <si>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</si>
  <si>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</si>
  <si>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</si>
  <si>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</si>
  <si>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</si>
  <si>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</si>
  <si>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</si>
  <si>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</si>
  <si>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</si>
  <si>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</si>
  <si>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</si>
  <si>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</si>
  <si>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</si>
  <si>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</si>
  <si>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</si>
  <si>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</si>
  <si>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</si>
  <si>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</si>
  <si>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</si>
  <si>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</si>
  <si>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</si>
  <si>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</si>
  <si>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</si>
  <si>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</si>
  <si>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</si>
  <si>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</si>
  <si>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</si>
  <si>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</si>
  <si>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</si>
  <si>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</si>
  <si>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</si>
  <si>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</si>
  <si>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</si>
  <si>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</si>
  <si>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</si>
  <si>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</si>
  <si>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</si>
  <si>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</si>
  <si>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</si>
  <si>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</si>
  <si>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</si>
  <si>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</si>
  <si>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</si>
  <si>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</si>
  <si>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</si>
  <si>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</si>
  <si>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</si>
  <si>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</si>
  <si>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</si>
  <si>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</si>
  <si>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</si>
  <si>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</si>
  <si>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</si>
  <si>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</si>
  <si>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</si>
  <si>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</si>
  <si>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</si>
  <si>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</si>
  <si>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</si>
  <si>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</si>
  <si>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</si>
  <si>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</si>
  <si>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</si>
  <si>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</si>
  <si>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</si>
  <si>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</si>
  <si>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</si>
  <si>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</si>
  <si>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</si>
  <si>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</si>
  <si>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</si>
  <si>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</si>
  <si>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</si>
  <si>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</si>
  <si>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</si>
  <si>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</si>
  <si>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</si>
  <si>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</si>
  <si>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</si>
  <si>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</si>
  <si>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</si>
  <si>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</si>
  <si>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</si>
  <si>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</si>
  <si>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</si>
  <si>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</si>
  <si>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</si>
  <si>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</si>
  <si>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</si>
  <si>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</si>
  <si>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</si>
  <si>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</si>
  <si>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</si>
  <si>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</si>
  <si>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</si>
  <si>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</si>
  <si>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</si>
  <si>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</si>
  <si>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</si>
  <si>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</si>
  <si>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</si>
  <si>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</si>
  <si>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</si>
  <si>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</si>
  <si>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</si>
  <si>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</si>
  <si>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</si>
  <si>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</si>
  <si>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</si>
  <si>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</si>
  <si>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</si>
  <si>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</si>
  <si>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</si>
  <si>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</si>
  <si>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</si>
  <si>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</si>
  <si>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</si>
  <si>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</si>
  <si>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</si>
  <si>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</si>
  <si>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</si>
  <si>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</si>
  <si>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</si>
  <si>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</si>
  <si>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</si>
  <si>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</si>
  <si>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</si>
  <si>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</si>
  <si>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</si>
  <si>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</si>
  <si>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</si>
  <si>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</si>
  <si>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</si>
  <si>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</si>
  <si>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</si>
  <si>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</si>
  <si>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</si>
  <si>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</si>
  <si>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</si>
  <si>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</si>
  <si>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</si>
  <si>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</si>
  <si>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</si>
  <si>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</si>
  <si>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</si>
  <si>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</si>
  <si>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</si>
  <si>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</si>
  <si>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</si>
  <si>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</si>
  <si>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</si>
  <si>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</si>
  <si>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</si>
  <si>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</si>
  <si>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</si>
  <si>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</si>
  <si>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</si>
  <si>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</si>
  <si>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</si>
  <si>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</si>
  <si>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</si>
  <si>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</si>
  <si>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</si>
  <si>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</si>
  <si>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</si>
  <si>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</si>
  <si>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</si>
  <si>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</si>
  <si>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</si>
  <si>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</si>
  <si>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</si>
  <si>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</si>
  <si>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</si>
  <si>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</si>
  <si>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</si>
  <si>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</si>
  <si>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</si>
  <si>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</si>
  <si>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</si>
  <si>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</si>
  <si>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</si>
  <si>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</si>
  <si>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</si>
  <si>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</si>
  <si>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</si>
  <si>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</si>
  <si>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</si>
  <si>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</si>
  <si>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</si>
  <si>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</si>
  <si>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</si>
  <si>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</si>
  <si>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</si>
  <si>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</si>
  <si>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</si>
  <si>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</si>
  <si>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</si>
  <si>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</si>
  <si>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</si>
  <si>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</si>
  <si>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</si>
  <si>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</si>
  <si>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</si>
  <si>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</si>
  <si>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</si>
  <si>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</si>
  <si>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</si>
  <si>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</si>
  <si>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</si>
  <si>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</si>
  <si>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</si>
  <si>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</si>
  <si>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</si>
  <si>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</si>
  <si>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</si>
  <si>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</si>
  <si>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</si>
  <si>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</si>
  <si>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</si>
  <si>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</si>
  <si>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</si>
  <si>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</si>
  <si>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</si>
  <si>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</si>
  <si>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</si>
  <si>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</si>
  <si>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</si>
  <si>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</si>
  <si>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</si>
  <si>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</si>
  <si>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</si>
  <si>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</si>
  <si>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</si>
  <si>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</si>
  <si>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</si>
  <si>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</si>
  <si>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</si>
  <si>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</si>
  <si>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</si>
  <si>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</si>
  <si>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</si>
  <si>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</si>
  <si>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</si>
  <si>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</si>
  <si>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</si>
  <si>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</si>
  <si>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</si>
  <si>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</si>
  <si>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</si>
  <si>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</si>
  <si>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</si>
  <si>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</si>
  <si>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</si>
  <si>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</si>
  <si>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</si>
  <si>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</si>
  <si>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</si>
  <si>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</si>
  <si>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</si>
  <si>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</si>
  <si>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</si>
  <si>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</si>
  <si>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</si>
  <si>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</si>
  <si>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</si>
  <si>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</si>
  <si>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</si>
  <si>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</si>
  <si>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</si>
  <si>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</si>
  <si>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</si>
  <si>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</si>
  <si>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</si>
  <si>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</si>
  <si>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</si>
  <si>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</si>
  <si>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</si>
  <si>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</si>
  <si>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</si>
  <si>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</si>
  <si>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</si>
  <si>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</si>
  <si>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</si>
  <si>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</si>
  <si>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</si>
  <si>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</si>
  <si>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</si>
  <si>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</si>
  <si>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</si>
  <si>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</si>
  <si>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</si>
  <si>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</si>
  <si>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</si>
  <si>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</si>
  <si>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</si>
  <si>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</si>
  <si>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</si>
  <si>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</si>
  <si>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</si>
  <si>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</si>
  <si>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</si>
  <si>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</si>
  <si>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</si>
  <si>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</si>
  <si>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</si>
  <si>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</si>
  <si>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</si>
  <si>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</si>
  <si>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</si>
  <si>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</si>
  <si>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</si>
  <si>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</si>
  <si>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</si>
  <si>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</si>
  <si>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</si>
  <si>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</si>
  <si>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</si>
  <si>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</si>
  <si>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</si>
  <si>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</si>
  <si>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</si>
  <si>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</si>
  <si>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</si>
  <si>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</si>
  <si>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</si>
  <si>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</si>
  <si>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</si>
  <si>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</si>
  <si>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</si>
  <si>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</si>
  <si>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</si>
  <si>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</si>
  <si>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</si>
  <si>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</si>
  <si>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</si>
  <si>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</si>
  <si>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</si>
  <si>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</si>
  <si>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</si>
  <si>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</si>
  <si>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</si>
  <si>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</si>
  <si>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</si>
  <si>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</si>
  <si>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</si>
  <si>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</si>
  <si>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</si>
  <si>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</si>
  <si>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</si>
  <si>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</si>
  <si>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</si>
  <si>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</si>
  <si>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</si>
  <si>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</si>
  <si>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</si>
  <si>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</si>
  <si>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</si>
  <si>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</si>
  <si>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</si>
  <si>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</si>
  <si>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</si>
  <si>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</si>
  <si>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</si>
  <si>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</si>
  <si>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</si>
  <si>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</si>
  <si>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</si>
  <si>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</si>
  <si>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</si>
  <si>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</si>
  <si>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</si>
  <si>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</si>
  <si>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</si>
  <si>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</si>
  <si>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</si>
  <si>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</si>
  <si>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</si>
  <si>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</si>
  <si>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</si>
  <si>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</si>
  <si>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</si>
  <si>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</si>
  <si>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</si>
  <si>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</si>
  <si>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</si>
  <si>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</si>
  <si>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</si>
  <si>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</si>
  <si>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</si>
  <si>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</si>
  <si>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</si>
  <si>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</si>
  <si>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</si>
  <si>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</si>
  <si>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</si>
  <si>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</si>
  <si>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</si>
  <si>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</si>
  <si>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</si>
  <si>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</si>
  <si>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</si>
  <si>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</si>
  <si>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</si>
  <si>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</si>
  <si>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</si>
  <si>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</si>
  <si>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</si>
  <si>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</si>
  <si>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</si>
  <si>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</si>
  <si>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</si>
  <si>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</si>
  <si>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</si>
  <si>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</si>
  <si>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</si>
  <si>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</si>
  <si>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</si>
  <si>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</si>
  <si>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</si>
  <si>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</si>
  <si>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</si>
  <si>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</si>
  <si>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</si>
  <si>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</si>
  <si>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</si>
  <si>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</si>
  <si>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</si>
  <si>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</si>
  <si>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</si>
  <si>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</si>
  <si>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</si>
  <si>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</si>
  <si>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</si>
  <si>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</si>
  <si>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</si>
  <si>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</si>
  <si>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</si>
  <si>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</si>
  <si>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</si>
  <si>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</si>
  <si>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</si>
  <si>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</si>
  <si>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</si>
  <si>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</si>
  <si>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</si>
  <si>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</si>
  <si>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</si>
  <si>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</si>
  <si>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</si>
  <si>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</si>
  <si>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</si>
  <si>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</si>
  <si>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</si>
  <si>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</si>
  <si>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</si>
  <si>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</si>
  <si>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</si>
  <si>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</si>
  <si>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</si>
  <si>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</si>
  <si>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</si>
  <si>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</si>
  <si>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</si>
  <si>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</si>
  <si>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</si>
  <si>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</si>
  <si>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</si>
  <si>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</si>
  <si>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</si>
  <si>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</si>
  <si>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</si>
  <si>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</si>
  <si>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</si>
  <si>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</si>
  <si>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</si>
  <si>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</si>
  <si>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</si>
  <si>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</si>
  <si>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</si>
  <si>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</si>
  <si>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</si>
  <si>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</si>
  <si>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</si>
  <si>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</si>
  <si>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</si>
  <si>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</si>
  <si>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</si>
  <si>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</si>
  <si>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</si>
  <si>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</si>
  <si>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</si>
  <si>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</si>
  <si>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</si>
  <si>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</si>
  <si>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</si>
  <si>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</si>
  <si>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</si>
  <si>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</si>
  <si>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</si>
  <si>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</si>
  <si>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</si>
  <si>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</si>
  <si>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</si>
  <si>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</si>
  <si>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</si>
  <si>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</si>
  <si>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</si>
  <si>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</si>
  <si>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</si>
  <si>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</si>
  <si>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</si>
  <si>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</si>
  <si>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</si>
  <si>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</si>
  <si>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</si>
  <si>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</si>
  <si>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</si>
  <si>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</si>
  <si>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</si>
  <si>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</si>
  <si>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</si>
  <si>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</si>
  <si>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</si>
  <si>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</si>
  <si>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</si>
  <si>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</si>
  <si>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</si>
  <si>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</si>
  <si>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</si>
  <si>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</si>
  <si>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</si>
  <si>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</si>
  <si>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</si>
  <si>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</si>
  <si>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</si>
  <si>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</si>
  <si>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</si>
  <si>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</si>
  <si>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</si>
  <si>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</si>
  <si>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</si>
  <si>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</si>
  <si>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</si>
  <si>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</si>
  <si>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</si>
  <si>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</si>
  <si>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</si>
  <si>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</si>
  <si>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</si>
  <si>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</si>
  <si>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</si>
  <si>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</si>
  <si>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</si>
  <si>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</si>
  <si>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</si>
  <si>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</si>
  <si>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</si>
  <si>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</si>
  <si>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</si>
  <si>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</si>
  <si>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</si>
  <si>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</si>
  <si>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</si>
  <si>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</si>
  <si>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</si>
  <si>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</si>
  <si>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</si>
  <si>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</si>
  <si>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</si>
  <si>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</si>
  <si>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</si>
  <si>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</si>
  <si>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</si>
  <si>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</si>
  <si>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</si>
  <si>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</si>
  <si>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</si>
  <si>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</si>
  <si>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</si>
  <si>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</si>
  <si>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</si>
  <si>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</si>
  <si>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</si>
  <si>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</si>
  <si>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</si>
  <si>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</si>
  <si>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</si>
  <si>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</si>
  <si>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</si>
  <si>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</si>
  <si>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</si>
  <si>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</si>
  <si>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</si>
  <si>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</si>
  <si>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</si>
  <si>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</si>
  <si>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</si>
  <si>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</si>
  <si>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</si>
  <si>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</si>
  <si>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</si>
  <si>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</si>
  <si>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</si>
  <si>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</si>
  <si>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</si>
  <si>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</si>
  <si>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</si>
  <si>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</si>
  <si>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</si>
  <si>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</si>
  <si>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</si>
  <si>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</si>
  <si>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</si>
  <si>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</si>
  <si>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</si>
  <si>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</si>
  <si>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</si>
  <si>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</si>
  <si>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</si>
  <si>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</si>
  <si>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</si>
  <si>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</si>
  <si>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</si>
  <si>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</si>
  <si>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</si>
  <si>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</si>
  <si>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</si>
  <si>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</si>
  <si>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</si>
  <si>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</si>
  <si>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</si>
  <si>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</si>
  <si>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</si>
  <si>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</si>
  <si>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</si>
  <si>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</si>
  <si>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</si>
  <si>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</si>
  <si>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</si>
  <si>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</si>
  <si>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</si>
  <si>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</si>
  <si>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</si>
  <si>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</si>
  <si>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</si>
  <si>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</si>
  <si>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</si>
  <si>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</si>
  <si>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</si>
  <si>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</si>
  <si>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</si>
  <si>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</si>
  <si>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</si>
  <si>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</si>
  <si>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</si>
  <si>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</si>
  <si>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</si>
  <si>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</si>
  <si>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</si>
  <si>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</si>
  <si>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</si>
  <si>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</si>
  <si>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</si>
  <si>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</si>
  <si>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</si>
  <si>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</si>
  <si>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</si>
  <si>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</si>
  <si>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</si>
  <si>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</si>
  <si>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</si>
  <si>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</si>
  <si>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</si>
  <si>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</si>
  <si>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</si>
  <si>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</si>
  <si>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</si>
  <si>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</si>
  <si>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</si>
  <si>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</si>
  <si>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</si>
  <si>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</si>
  <si>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</si>
  <si>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</si>
  <si>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</si>
  <si>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</si>
  <si>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</si>
  <si>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</si>
  <si>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</si>
  <si>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</si>
  <si>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</si>
  <si>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</si>
  <si>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</si>
  <si>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</si>
  <si>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</si>
  <si>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</si>
  <si>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</si>
  <si>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</si>
  <si>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</si>
  <si>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</si>
  <si>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</si>
  <si>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</si>
  <si>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</si>
  <si>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</si>
  <si>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</si>
  <si>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</si>
  <si>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</si>
  <si>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</si>
  <si>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</si>
  <si>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</si>
  <si>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</si>
  <si>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</si>
  <si>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</si>
  <si>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</si>
  <si>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</si>
  <si>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</si>
  <si>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</si>
  <si>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</si>
  <si>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</si>
  <si>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</si>
  <si>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</si>
  <si>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</si>
  <si>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</si>
  <si>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</si>
  <si>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</si>
  <si>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</si>
  <si>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</si>
  <si>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</si>
  <si>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</si>
  <si>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</si>
  <si>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</si>
  <si>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</si>
  <si>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</si>
  <si>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</si>
  <si>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</si>
  <si>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</si>
  <si>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</si>
  <si>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</si>
  <si>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</si>
  <si>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</si>
  <si>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</si>
  <si>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</si>
  <si>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</si>
  <si>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</si>
  <si>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</si>
  <si>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</si>
  <si>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</si>
  <si>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</si>
  <si>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</si>
  <si>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</si>
  <si>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</si>
  <si>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</si>
  <si>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</si>
  <si>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</si>
  <si>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</si>
  <si>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</si>
  <si>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</si>
  <si>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</si>
  <si>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</si>
  <si>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</si>
  <si>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</si>
  <si>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</si>
  <si>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</si>
  <si>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</si>
  <si>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</si>
  <si>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</si>
  <si>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</si>
  <si>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</si>
  <si>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</si>
  <si>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</si>
  <si>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</si>
  <si>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</si>
  <si>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</si>
  <si>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</si>
  <si>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</si>
  <si>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</si>
  <si>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</si>
  <si>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</si>
  <si>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</si>
  <si>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</si>
  <si>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</si>
  <si>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</si>
  <si>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</si>
  <si>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</si>
  <si>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</si>
  <si>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</si>
  <si>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</si>
  <si>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</si>
  <si>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</si>
  <si>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</si>
  <si>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</si>
  <si>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</si>
  <si>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</si>
  <si>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</si>
  <si>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</si>
  <si>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</si>
  <si>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</si>
  <si>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</si>
  <si>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</si>
  <si>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</si>
  <si>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</si>
  <si>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</si>
  <si>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</si>
  <si>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</si>
  <si>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</si>
  <si>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</si>
  <si>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</si>
  <si>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</si>
  <si>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</si>
  <si>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</si>
  <si>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</si>
  <si>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</si>
  <si>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</si>
  <si>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</si>
  <si>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</si>
  <si>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</si>
  <si>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</si>
  <si>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</si>
  <si>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</si>
  <si>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</si>
  <si>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</si>
  <si>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</si>
  <si>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</si>
  <si>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</si>
  <si>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</si>
  <si>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</si>
  <si>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</si>
  <si>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</si>
  <si>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</si>
  <si>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</si>
  <si>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</si>
  <si>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</si>
  <si>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</si>
  <si>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</si>
  <si>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</si>
  <si>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</si>
  <si>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</si>
  <si>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</si>
  <si>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</si>
  <si>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</si>
  <si>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</si>
  <si>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</si>
  <si>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</si>
  <si>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</si>
  <si>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</si>
  <si>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</si>
  <si>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</si>
  <si>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</si>
  <si>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</si>
  <si>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</si>
  <si>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</si>
  <si>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</si>
  <si>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</si>
  <si>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</si>
  <si>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</si>
  <si>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</si>
  <si>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</si>
  <si>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</si>
  <si>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</si>
  <si>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</si>
  <si>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</si>
  <si>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</si>
  <si>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</si>
  <si>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</si>
  <si>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</si>
  <si>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</si>
  <si>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</si>
  <si>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</si>
  <si>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</si>
  <si>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</si>
  <si>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</si>
  <si>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</si>
  <si>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</si>
  <si>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</si>
  <si>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</si>
  <si>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</si>
  <si>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</si>
  <si>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</si>
  <si>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</si>
  <si>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</si>
  <si>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</si>
  <si>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</si>
  <si>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</si>
  <si>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</si>
  <si>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</si>
  <si>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</si>
  <si>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</si>
  <si>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</si>
  <si>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</si>
  <si>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</si>
  <si>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</si>
  <si>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</si>
  <si>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</si>
  <si>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</si>
  <si>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</si>
  <si>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</si>
  <si>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</si>
  <si>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</si>
  <si>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</si>
  <si>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</si>
  <si>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</si>
  <si>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</si>
  <si>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</si>
  <si>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</si>
  <si>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</si>
  <si>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</si>
  <si>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</si>
  <si>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</si>
  <si>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</si>
  <si>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</si>
  <si>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</si>
  <si>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</si>
  <si>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</si>
  <si>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</si>
  <si>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</si>
  <si>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</si>
  <si>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</si>
  <si>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</si>
  <si>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</si>
  <si>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</si>
  <si>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</si>
  <si>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</si>
  <si>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</si>
  <si>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</si>
  <si>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</si>
  <si>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</si>
  <si>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</si>
  <si>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</si>
  <si>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</si>
  <si>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</si>
  <si>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</si>
  <si>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</si>
  <si>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</si>
  <si>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</si>
  <si>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</si>
  <si>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</si>
  <si>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</si>
  <si>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</si>
  <si>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</si>
  <si>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</si>
  <si>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</si>
  <si>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</si>
  <si>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</si>
  <si>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</si>
  <si>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</si>
  <si>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</si>
  <si>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</si>
  <si>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</si>
  <si>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</si>
  <si>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</si>
  <si>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</si>
  <si>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</si>
  <si>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</si>
  <si>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</si>
  <si>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</si>
  <si>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</si>
  <si>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</si>
  <si>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</si>
  <si>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</si>
  <si>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</si>
  <si>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</si>
  <si>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</si>
  <si>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</si>
  <si>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</si>
  <si>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</si>
  <si>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</si>
  <si>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</si>
  <si>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</si>
  <si>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</si>
  <si>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</si>
  <si>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</si>
  <si>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</si>
  <si>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</si>
  <si>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</si>
  <si>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</si>
  <si>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</si>
  <si>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</si>
  <si>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</si>
  <si>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</si>
  <si>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</si>
  <si>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</si>
  <si>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</si>
  <si>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</si>
  <si>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</si>
  <si>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</si>
  <si>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</si>
  <si>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</si>
  <si>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</si>
  <si>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</si>
  <si>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</si>
  <si>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</si>
  <si>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</si>
  <si>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</si>
  <si>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</si>
  <si>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</si>
  <si>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</si>
  <si>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</si>
  <si>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</si>
  <si>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</si>
  <si>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</si>
  <si>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</si>
  <si>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</si>
  <si>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</si>
  <si>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</si>
  <si>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</si>
  <si>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</si>
  <si>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</si>
  <si>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</si>
  <si>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</si>
  <si>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</si>
  <si>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</si>
  <si>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</si>
  <si>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</si>
  <si>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</si>
  <si>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</si>
  <si>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</si>
  <si>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</si>
  <si>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</si>
  <si>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</si>
  <si>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</si>
  <si>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</si>
  <si>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</si>
  <si>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</si>
  <si>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</si>
  <si>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</si>
  <si>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</si>
  <si>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</si>
  <si>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</si>
  <si>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</si>
  <si>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</si>
  <si>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</si>
  <si>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</si>
  <si>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</si>
  <si>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</si>
  <si>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</si>
  <si>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</si>
  <si>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</si>
  <si>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</si>
  <si>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</si>
  <si>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</si>
  <si>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</si>
  <si>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</si>
  <si>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</si>
  <si>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</si>
  <si>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</si>
  <si>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</si>
  <si>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</si>
  <si>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</si>
  <si>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</si>
  <si>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</si>
  <si>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</si>
  <si>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</si>
  <si>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</si>
  <si>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</si>
  <si>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</si>
  <si>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</si>
  <si>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</si>
  <si>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</si>
  <si>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</si>
  <si>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</si>
  <si>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</si>
  <si>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</si>
  <si>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</si>
  <si>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</si>
  <si>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</si>
  <si>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</si>
  <si>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</si>
  <si>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</si>
  <si>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</si>
  <si>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</si>
  <si>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</si>
  <si>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</si>
  <si>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</si>
  <si>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</si>
  <si>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</si>
  <si>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</si>
  <si>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</si>
  <si>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</si>
  <si>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</si>
  <si>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</si>
  <si>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</si>
  <si>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</si>
  <si>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</si>
  <si>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</si>
  <si>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</si>
  <si>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</si>
  <si>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</si>
  <si>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</si>
  <si>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</si>
  <si>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</si>
  <si>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</si>
  <si>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</si>
  <si>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</si>
  <si>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</si>
  <si>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</si>
  <si>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</si>
  <si>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</si>
  <si>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</si>
  <si>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</si>
  <si>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</si>
  <si>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</si>
  <si>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</si>
  <si>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</si>
  <si>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</si>
  <si>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</si>
  <si>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</si>
  <si>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</si>
  <si>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</si>
  <si>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</si>
  <si>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</si>
  <si>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</si>
  <si>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</si>
  <si>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</si>
  <si>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</si>
  <si>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</si>
  <si>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</si>
  <si>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</si>
  <si>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</si>
  <si>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</si>
  <si>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</si>
  <si>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</si>
  <si>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</si>
  <si>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</si>
  <si>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</si>
  <si>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</si>
  <si>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</si>
  <si>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</si>
  <si>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</si>
  <si>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</si>
  <si>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</si>
  <si>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</si>
  <si>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</si>
  <si>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</si>
  <si>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</si>
  <si>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</si>
  <si>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</si>
  <si>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</si>
  <si>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</si>
  <si>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</si>
  <si>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</si>
  <si>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</si>
  <si>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</si>
  <si>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</si>
  <si>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</si>
  <si>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</si>
  <si>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</si>
  <si>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</si>
  <si>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</si>
  <si>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</si>
  <si>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</si>
  <si>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</si>
  <si>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</si>
  <si>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</si>
  <si>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</si>
  <si>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</si>
  <si>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</si>
  <si>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</si>
  <si>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</si>
  <si>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</si>
  <si>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</si>
  <si>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</si>
  <si>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</si>
  <si>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</si>
  <si>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</si>
  <si>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</si>
  <si>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</si>
  <si>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</si>
  <si>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</si>
  <si>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</si>
  <si>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</si>
  <si>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</si>
  <si>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</si>
  <si>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</si>
  <si>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</si>
  <si>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</si>
  <si>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</si>
  <si>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</si>
  <si>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</si>
  <si>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</si>
  <si>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</si>
  <si>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</si>
  <si>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</si>
  <si>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</si>
  <si>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</si>
  <si>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</si>
  <si>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</si>
  <si>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</si>
  <si>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</si>
  <si>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</si>
  <si>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</si>
  <si>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</si>
  <si>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</si>
  <si>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</si>
  <si>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</si>
  <si>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</si>
  <si>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</si>
  <si>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</si>
  <si>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</si>
  <si>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</si>
  <si>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</si>
  <si>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</si>
  <si>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</si>
  <si>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</si>
  <si>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</si>
  <si>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</si>
  <si>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</si>
  <si>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</si>
  <si>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</si>
  <si>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</si>
  <si>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</si>
  <si>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</si>
  <si>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</si>
  <si>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</si>
  <si>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</si>
  <si>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</si>
  <si>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</si>
  <si>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</si>
  <si>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</si>
  <si>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</si>
  <si>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</si>
  <si>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</si>
  <si>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</si>
  <si>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</si>
  <si>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</si>
  <si>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</si>
  <si>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</si>
  <si>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</si>
  <si>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</si>
  <si>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</si>
  <si>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</si>
  <si>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</si>
  <si>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</si>
  <si>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</si>
  <si>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</si>
  <si>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</si>
  <si>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</si>
  <si>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</si>
  <si>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</si>
  <si>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</si>
  <si>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</si>
  <si>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</si>
  <si>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</si>
  <si>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</si>
  <si>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</si>
  <si>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</si>
  <si>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</si>
  <si>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</si>
  <si>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</si>
  <si>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</si>
  <si>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</si>
  <si>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</si>
  <si>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</si>
  <si>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</si>
  <si>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</si>
  <si>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</si>
  <si>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</si>
  <si>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</si>
  <si>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</si>
  <si>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</si>
  <si>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</si>
  <si>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</si>
  <si>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</si>
  <si>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</si>
  <si>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</si>
  <si>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</si>
  <si>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</si>
  <si>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</si>
  <si>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</si>
  <si>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</si>
  <si>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</si>
  <si>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</si>
  <si>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</si>
  <si>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</si>
  <si>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</si>
  <si>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</si>
  <si>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</si>
  <si>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</si>
  <si>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</si>
  <si>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</si>
  <si>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</si>
  <si>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</si>
  <si>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</si>
  <si>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</si>
  <si>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</si>
  <si>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</si>
  <si>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</si>
  <si>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</si>
  <si>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</si>
  <si>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</si>
  <si>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</si>
  <si>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</si>
  <si>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</si>
  <si>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</si>
  <si>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</si>
  <si>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</si>
  <si>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</si>
  <si>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</si>
  <si>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</si>
  <si>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</si>
  <si>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</si>
  <si>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</si>
  <si>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</si>
  <si>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</si>
  <si>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</si>
  <si>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</si>
  <si>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</si>
  <si>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</si>
  <si>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</si>
  <si>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</si>
  <si>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</si>
  <si>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</si>
  <si>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</si>
  <si>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</si>
  <si>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</si>
  <si>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</si>
  <si>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</si>
  <si>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</si>
  <si>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</si>
  <si>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</si>
  <si>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</si>
  <si>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</si>
  <si>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</si>
  <si>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</si>
  <si>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</si>
  <si>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</si>
  <si>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</si>
  <si>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</si>
  <si>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</si>
  <si>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</si>
  <si>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</si>
  <si>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</si>
  <si>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</si>
  <si>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</si>
  <si>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</si>
  <si>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</si>
  <si>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</si>
  <si>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</si>
  <si>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</si>
  <si>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</si>
  <si>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</si>
  <si>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</si>
  <si>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</si>
  <si>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</si>
  <si>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</si>
  <si>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</si>
  <si>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</si>
  <si>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</si>
  <si>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</si>
  <si>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</si>
  <si>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</si>
  <si>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</si>
  <si>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</si>
  <si>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</si>
  <si>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</si>
  <si>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</si>
  <si>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</si>
  <si>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</si>
  <si>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</si>
  <si>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</si>
  <si>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</si>
  <si>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</si>
  <si>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</si>
  <si>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</si>
  <si>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</si>
  <si>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</si>
  <si>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</si>
  <si>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</si>
  <si>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</si>
  <si>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</si>
  <si>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</si>
  <si>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</si>
  <si>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</si>
  <si>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</si>
  <si>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</si>
  <si>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</si>
  <si>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</si>
  <si>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</si>
  <si>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</si>
  <si>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</si>
  <si>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</si>
  <si>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</si>
  <si>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</si>
  <si>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</si>
  <si>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</si>
  <si>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</si>
  <si>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</si>
  <si>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</si>
  <si>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</si>
  <si>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</si>
  <si>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</si>
  <si>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</si>
  <si>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</si>
  <si>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</si>
  <si>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</si>
  <si>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</si>
  <si>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</si>
  <si>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</si>
  <si>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</si>
  <si>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</si>
  <si>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</si>
  <si>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</si>
  <si>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</si>
  <si>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</si>
  <si>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</si>
  <si>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</si>
  <si>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</si>
  <si>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</si>
  <si>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</si>
  <si>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</si>
  <si>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</si>
  <si>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</si>
  <si>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</si>
  <si>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</si>
  <si>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</si>
  <si>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</si>
  <si>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</si>
  <si>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</si>
  <si>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</si>
  <si>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</si>
  <si>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</si>
  <si>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</si>
  <si>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</si>
  <si>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</si>
  <si>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</si>
  <si>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</si>
  <si>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</si>
  <si>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</si>
  <si>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</si>
  <si>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</si>
  <si>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</si>
  <si>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</si>
  <si>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</si>
  <si>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</si>
  <si>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</si>
  <si>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</si>
  <si>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</si>
  <si>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</si>
  <si>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</si>
  <si>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</si>
  <si>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</si>
  <si>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</si>
  <si>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</si>
  <si>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</si>
  <si>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</si>
  <si>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</si>
  <si>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</si>
  <si>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</si>
  <si>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</si>
  <si>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</si>
  <si>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</si>
  <si>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</si>
  <si>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</si>
  <si>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</si>
  <si>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</si>
  <si>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</si>
  <si>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</si>
  <si>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</si>
  <si>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</si>
  <si>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</si>
  <si>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</si>
  <si>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</si>
  <si>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</si>
  <si>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</si>
  <si>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</si>
  <si>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</si>
  <si>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</si>
  <si>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</si>
  <si>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</si>
  <si>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</si>
  <si>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</si>
  <si>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</si>
  <si>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</si>
  <si>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</si>
  <si>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</si>
  <si>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</si>
  <si>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</si>
  <si>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</si>
  <si>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</si>
  <si>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</si>
  <si>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</si>
  <si>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</si>
  <si>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</si>
  <si>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</si>
  <si>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</si>
  <si>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</si>
  <si>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</si>
  <si>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</si>
  <si>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</si>
  <si>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</si>
  <si>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</si>
  <si>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</si>
  <si>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</si>
  <si>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</si>
  <si>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</si>
  <si>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</si>
  <si>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</si>
  <si>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</si>
  <si>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</si>
  <si>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</si>
  <si>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</si>
  <si>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</si>
  <si>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</si>
  <si>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</si>
  <si>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</si>
  <si>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</si>
  <si>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</si>
  <si>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</si>
  <si>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</si>
  <si>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</si>
  <si>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</si>
  <si>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</si>
  <si>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</si>
  <si>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</si>
  <si>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</si>
  <si>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</si>
  <si>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</si>
  <si>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</si>
  <si>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</si>
  <si>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</si>
  <si>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</si>
  <si>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</si>
  <si>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</si>
  <si>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</si>
  <si>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</si>
  <si>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</si>
  <si>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</si>
  <si>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</si>
  <si>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</si>
  <si>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</si>
  <si>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</si>
  <si>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</si>
  <si>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</si>
  <si>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</si>
  <si>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</si>
  <si>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</si>
  <si>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</si>
  <si>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</si>
  <si>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</si>
  <si>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</si>
  <si>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</si>
  <si>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</si>
  <si>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</si>
  <si>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</si>
  <si>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</si>
  <si>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</si>
  <si>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</si>
  <si>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</si>
  <si>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</si>
  <si>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</si>
  <si>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</si>
  <si>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</si>
  <si>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</si>
  <si>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</si>
  <si>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</si>
  <si>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</si>
  <si>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</si>
  <si>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</si>
  <si>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</si>
  <si>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</si>
  <si>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</si>
  <si>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</si>
  <si>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</si>
  <si>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</si>
  <si>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</si>
  <si>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</si>
  <si>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</si>
  <si>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</si>
  <si>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</si>
  <si>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</si>
  <si>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</si>
  <si>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</si>
  <si>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</si>
  <si>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</si>
  <si>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</si>
  <si>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</si>
  <si>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</si>
  <si>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</si>
  <si>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</si>
  <si>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</si>
  <si>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</si>
  <si>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</si>
  <si>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</si>
  <si>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</si>
  <si>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</si>
  <si>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</si>
  <si>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</si>
  <si>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</si>
  <si>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</si>
  <si>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</si>
  <si>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</si>
  <si>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</si>
  <si>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</si>
  <si>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</si>
  <si>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</si>
  <si>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</si>
  <si>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</si>
  <si>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</si>
  <si>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</si>
  <si>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</si>
  <si>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</si>
  <si>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</si>
  <si>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</si>
  <si>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</si>
  <si>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</si>
  <si>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</si>
  <si>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</si>
  <si>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</si>
  <si>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</si>
  <si>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</si>
  <si>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</si>
  <si>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</si>
  <si>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</si>
  <si>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</si>
  <si>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</si>
  <si>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</si>
  <si>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</si>
  <si>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</si>
  <si>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</si>
  <si>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</si>
  <si>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</si>
  <si>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</si>
  <si>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</si>
  <si>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</si>
  <si>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</si>
  <si>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</si>
  <si>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</si>
  <si>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</si>
  <si>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</si>
  <si>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</si>
  <si>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</si>
  <si>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</si>
  <si>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</si>
  <si>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</si>
  <si>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</si>
  <si>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</si>
  <si>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</si>
  <si>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</si>
  <si>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</si>
  <si>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</si>
  <si>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</si>
  <si>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</si>
  <si>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</si>
  <si>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</si>
  <si>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</si>
  <si>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</si>
  <si>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</si>
  <si>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</si>
  <si>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</si>
  <si>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</si>
  <si>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</si>
  <si>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</si>
  <si>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</si>
  <si>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</si>
  <si>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</si>
  <si>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</si>
  <si>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</si>
  <si>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</si>
  <si>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</si>
  <si>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</si>
  <si>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</si>
  <si>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</si>
  <si>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</si>
  <si>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</si>
  <si>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</si>
  <si>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</si>
  <si>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</si>
  <si>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</si>
  <si>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</si>
  <si>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</si>
  <si>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</si>
  <si>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</si>
  <si>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</si>
  <si>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</si>
  <si>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</si>
  <si>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</si>
  <si>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</si>
  <si>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</si>
  <si>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</si>
  <si>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</si>
  <si>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</si>
  <si>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</si>
  <si>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</si>
  <si>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</si>
  <si>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</si>
  <si>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</si>
  <si>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</si>
  <si>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</si>
  <si>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</si>
  <si>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</si>
  <si>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</si>
  <si>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</si>
  <si>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</si>
  <si>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</si>
  <si>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</si>
  <si>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</si>
  <si>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</si>
  <si>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</si>
  <si>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</si>
  <si>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</si>
  <si>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</si>
  <si>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</si>
  <si>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</si>
  <si>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</si>
  <si>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</si>
  <si>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</si>
  <si>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</si>
  <si>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</si>
  <si>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</si>
  <si>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</si>
  <si>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</si>
  <si>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</si>
  <si>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</si>
  <si>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</si>
  <si>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</si>
  <si>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</si>
  <si>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</si>
  <si>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</si>
  <si>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</si>
  <si>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</si>
  <si>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</si>
  <si>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</si>
  <si>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</si>
  <si>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</si>
  <si>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</si>
  <si>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</si>
  <si>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</si>
  <si>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</si>
  <si>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</si>
  <si>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</si>
  <si>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</si>
  <si>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</si>
  <si>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</si>
  <si>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</si>
  <si>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</si>
  <si>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</si>
  <si>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</si>
  <si>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</si>
  <si>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</si>
  <si>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</si>
  <si>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</si>
  <si>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</si>
  <si>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</si>
  <si>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</si>
  <si>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</si>
  <si>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</si>
  <si>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</si>
  <si>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</si>
  <si>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</si>
  <si>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</si>
  <si>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</si>
  <si>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</si>
  <si>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</si>
  <si>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</si>
  <si>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</si>
  <si>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</si>
  <si>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</si>
  <si>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</si>
  <si>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</si>
  <si>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</si>
  <si>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</si>
  <si>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</si>
  <si>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</si>
  <si>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</si>
  <si>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</si>
  <si>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</si>
  <si>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</si>
  <si>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</si>
  <si>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</si>
  <si>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</si>
  <si>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</si>
  <si>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</si>
  <si>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</si>
  <si>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</si>
  <si>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</si>
  <si>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</si>
  <si>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</si>
  <si>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</si>
  <si>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</si>
  <si>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</si>
  <si>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</si>
  <si>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</si>
  <si>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</si>
  <si>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</si>
  <si>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</si>
  <si>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</si>
  <si>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</si>
  <si>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</si>
  <si>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</si>
  <si>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</si>
  <si>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</si>
  <si>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</si>
  <si>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</si>
  <si>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</si>
  <si>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</si>
  <si>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</si>
  <si>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</si>
  <si>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</si>
  <si>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</si>
  <si>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</si>
  <si>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</si>
  <si>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</si>
  <si>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</si>
  <si>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</si>
  <si>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</si>
  <si>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</si>
  <si>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</si>
  <si>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</si>
  <si>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</si>
  <si>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</si>
  <si>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</si>
  <si>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</si>
  <si>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</si>
  <si>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</si>
  <si>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</si>
  <si>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</si>
  <si>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</si>
  <si>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</si>
  <si>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</si>
  <si>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</si>
  <si>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</si>
  <si>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</si>
  <si>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</si>
  <si>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</si>
  <si>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</si>
  <si>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</si>
  <si>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</si>
  <si>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</si>
  <si>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</si>
  <si>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</si>
  <si>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</si>
  <si>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</si>
  <si>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</si>
  <si>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</si>
  <si>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</si>
  <si>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</si>
  <si>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</si>
  <si>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</si>
  <si>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</si>
  <si>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</si>
  <si>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</si>
  <si>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</si>
  <si>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</si>
  <si>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</si>
  <si>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</si>
  <si>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</si>
  <si>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</si>
  <si>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</si>
  <si>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</si>
  <si>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</si>
  <si>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</si>
  <si>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</si>
  <si>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</si>
  <si>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</si>
  <si>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</si>
  <si>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</si>
  <si>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</si>
  <si>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</si>
  <si>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</si>
  <si>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</si>
  <si>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</si>
  <si>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</si>
  <si>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</si>
  <si>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</si>
  <si>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</si>
  <si>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</si>
  <si>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</si>
  <si>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</si>
  <si>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</si>
  <si>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</si>
  <si>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</si>
  <si>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</si>
  <si>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</si>
  <si>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</si>
  <si>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</si>
  <si>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</si>
  <si>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</si>
  <si>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</si>
  <si>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</si>
  <si>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</si>
  <si>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</si>
  <si>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</si>
  <si>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</si>
  <si>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</si>
  <si>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</si>
  <si>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</si>
  <si>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</si>
  <si>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</si>
  <si>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</si>
  <si>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</si>
  <si>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</si>
  <si>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</si>
  <si>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</si>
  <si>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</si>
  <si>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</si>
  <si>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</si>
  <si>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</si>
  <si>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</si>
  <si>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</si>
  <si>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</si>
  <si>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</si>
  <si>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</si>
  <si>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</si>
  <si>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</si>
  <si>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</si>
  <si>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</si>
  <si>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</si>
  <si>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</si>
  <si>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</si>
  <si>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</si>
  <si>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</si>
  <si>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</si>
  <si>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</si>
  <si>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</si>
  <si>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</si>
  <si>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</si>
  <si>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</si>
  <si>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</si>
  <si>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</si>
  <si>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</si>
  <si>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</si>
  <si>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</si>
  <si>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</si>
  <si>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</si>
  <si>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</si>
  <si>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</si>
  <si>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</si>
  <si>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</si>
  <si>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</si>
  <si>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</si>
  <si>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</si>
  <si>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</si>
  <si>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</si>
  <si>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</si>
  <si>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</si>
  <si>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</si>
  <si>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</si>
  <si>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</si>
  <si>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</si>
  <si>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</si>
  <si>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</si>
  <si>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</si>
  <si>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</si>
  <si>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</si>
  <si>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</si>
  <si>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</si>
  <si>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</si>
  <si>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</si>
  <si>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</si>
  <si>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</si>
  <si>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</si>
  <si>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</si>
  <si>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</si>
  <si>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</si>
  <si>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</si>
  <si>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</si>
  <si>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</si>
  <si>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</si>
  <si>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</si>
  <si>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</si>
  <si>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</si>
  <si>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</si>
  <si>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</si>
  <si>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</si>
  <si>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</si>
  <si>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</si>
  <si>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</si>
  <si>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</si>
  <si>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</si>
  <si>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</si>
  <si>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</si>
  <si>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</si>
  <si>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</si>
  <si>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</si>
  <si>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</si>
  <si>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</si>
  <si>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</si>
  <si>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</si>
  <si>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</si>
  <si>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</si>
  <si>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</si>
  <si>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</si>
  <si>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</si>
  <si>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</si>
  <si>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</si>
  <si>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</si>
  <si>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</si>
  <si>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</si>
  <si>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</si>
  <si>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</si>
  <si>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</si>
  <si>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</si>
  <si>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</si>
  <si>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</si>
  <si>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</si>
  <si>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</si>
  <si>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</si>
  <si>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</si>
  <si>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</si>
  <si>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</si>
  <si>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</si>
  <si>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</si>
  <si>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</si>
  <si>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</si>
  <si>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</si>
  <si>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</si>
  <si>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</si>
  <si>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</si>
  <si>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</si>
  <si>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</si>
  <si>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</si>
  <si>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</si>
  <si>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</si>
  <si>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</si>
  <si>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</si>
  <si>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</si>
  <si>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</si>
  <si>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</si>
  <si>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</si>
  <si>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</si>
  <si>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</si>
  <si>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</si>
  <si>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</si>
  <si>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</si>
  <si>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</si>
  <si>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</si>
  <si>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</si>
  <si>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</si>
  <si>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</si>
  <si>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</si>
  <si>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</si>
  <si>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</si>
  <si>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</si>
  <si>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</si>
  <si>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</si>
  <si>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</si>
  <si>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</si>
  <si>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</si>
  <si>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</si>
  <si>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</si>
  <si>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</si>
  <si>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</si>
  <si>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</si>
  <si>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</si>
  <si>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</si>
  <si>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</si>
  <si>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</si>
  <si>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</si>
  <si>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</si>
  <si>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</si>
  <si>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</si>
  <si>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</si>
  <si>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</si>
  <si>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</si>
  <si>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</si>
  <si>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</si>
  <si>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</si>
  <si>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</si>
  <si>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</si>
  <si>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</si>
  <si>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</si>
  <si>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</si>
  <si>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</si>
  <si>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</si>
  <si>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</si>
  <si>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</si>
  <si>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</si>
  <si>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</si>
  <si>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</si>
  <si>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</si>
  <si>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</si>
  <si>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</si>
  <si>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</si>
  <si>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</si>
  <si>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</si>
  <si>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</si>
  <si>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</si>
  <si>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</si>
  <si>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</si>
  <si>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</si>
  <si>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</si>
  <si>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</si>
  <si>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</si>
  <si>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</si>
  <si>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</si>
  <si>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</si>
  <si>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</si>
  <si>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</si>
  <si>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</si>
  <si>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</si>
  <si>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</si>
  <si>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</si>
  <si>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</si>
  <si>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</si>
  <si>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</si>
  <si>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</si>
  <si>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</si>
  <si>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</si>
  <si>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</si>
  <si>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</si>
  <si>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</si>
  <si>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</si>
  <si>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</si>
  <si>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</si>
  <si>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</si>
  <si>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</si>
  <si>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</si>
  <si>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</si>
  <si>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</si>
  <si>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</si>
  <si>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</si>
  <si>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</si>
  <si>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</si>
  <si>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</si>
  <si>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</si>
  <si>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</si>
  <si>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</si>
  <si>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</si>
  <si>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</si>
  <si>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</si>
  <si>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</si>
  <si>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</si>
  <si>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</si>
  <si>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</si>
  <si>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</si>
  <si>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</si>
  <si>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</si>
  <si>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</si>
  <si>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</si>
  <si>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</si>
  <si>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</si>
  <si>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</si>
  <si>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</si>
  <si>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</si>
  <si>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</si>
  <si>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</si>
  <si>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</si>
  <si>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</si>
  <si>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</si>
  <si>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</si>
  <si>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</si>
  <si>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</si>
  <si>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</si>
  <si>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</si>
  <si>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</si>
  <si>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</si>
  <si>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</si>
  <si>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</si>
  <si>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</si>
  <si>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</si>
  <si>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</si>
  <si>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</si>
  <si>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</si>
  <si>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</si>
  <si>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</si>
  <si>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</si>
  <si>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</si>
  <si>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</si>
  <si>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</si>
  <si>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</si>
  <si>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</si>
  <si>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</si>
  <si>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</si>
  <si>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</si>
  <si>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</si>
  <si>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</si>
  <si>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</si>
  <si>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</si>
  <si>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</si>
  <si>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</si>
  <si>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</si>
  <si>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</si>
  <si>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</si>
  <si>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</si>
  <si>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</si>
  <si>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</si>
  <si>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</si>
  <si>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</si>
  <si>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</si>
  <si>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</si>
  <si>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</si>
  <si>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</si>
  <si>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</si>
  <si>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</si>
  <si>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</si>
  <si>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</si>
  <si>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</si>
  <si>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</si>
  <si>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</si>
  <si>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</si>
  <si>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</si>
  <si>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</si>
  <si>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</si>
  <si>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</si>
  <si>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</si>
  <si>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</si>
  <si>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</si>
  <si>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</si>
  <si>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</si>
  <si>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</si>
  <si>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</si>
  <si>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</si>
  <si>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</si>
  <si>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</si>
  <si>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</si>
  <si>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</si>
  <si>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</si>
  <si>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</si>
  <si>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</si>
  <si>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</si>
  <si>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</si>
  <si>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</si>
  <si>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</si>
  <si>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</si>
  <si>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</si>
  <si>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</si>
  <si>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</si>
  <si>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</si>
  <si>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</si>
  <si>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</si>
  <si>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</si>
  <si>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</si>
  <si>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</si>
  <si>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</si>
  <si>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</si>
  <si>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</si>
  <si>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</si>
  <si>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</si>
  <si>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</si>
  <si>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</si>
  <si>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</si>
  <si>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</si>
  <si>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</si>
  <si>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</si>
  <si>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</si>
  <si>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</si>
  <si>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</si>
  <si>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</si>
  <si>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</si>
  <si>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</si>
  <si>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</si>
  <si>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</si>
  <si>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</si>
  <si>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</si>
  <si>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</si>
  <si>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</si>
  <si>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</si>
  <si>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</si>
  <si>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</si>
  <si>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</si>
  <si>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</si>
  <si>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</si>
  <si>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</si>
  <si>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</si>
  <si>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</si>
  <si>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</si>
  <si>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</si>
  <si>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</si>
  <si>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</si>
  <si>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</si>
  <si>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</si>
  <si>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</si>
  <si>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</si>
  <si>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</si>
  <si>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</si>
  <si>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</si>
  <si>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</si>
  <si>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</si>
  <si>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</si>
  <si>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</si>
  <si>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</si>
  <si>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</si>
  <si>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</si>
  <si>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</si>
  <si>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</si>
  <si>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</si>
  <si>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</si>
  <si>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</si>
  <si>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</si>
  <si>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</si>
  <si>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</si>
  <si>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</si>
  <si>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</si>
  <si>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</si>
  <si>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</si>
  <si>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</si>
  <si>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</si>
  <si>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</si>
  <si>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</si>
  <si>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</si>
  <si>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</si>
  <si>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</si>
  <si>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</si>
  <si>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</si>
  <si>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</si>
  <si>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</si>
  <si>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</si>
  <si>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</si>
  <si>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</si>
  <si>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</si>
  <si>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</si>
  <si>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</si>
  <si>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</si>
  <si>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</si>
  <si>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</si>
  <si>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</si>
  <si>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</si>
  <si>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</si>
  <si>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</si>
  <si>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</si>
  <si>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</si>
  <si>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</si>
  <si>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</si>
  <si>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</si>
  <si>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</si>
  <si>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</si>
  <si>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</si>
  <si>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</si>
  <si>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</si>
  <si>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</si>
  <si>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</si>
  <si>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</si>
  <si>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</si>
  <si>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</si>
  <si>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</si>
  <si>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</si>
  <si>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</si>
  <si>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</si>
  <si>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</si>
  <si>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</si>
  <si>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</si>
  <si>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</si>
  <si>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</si>
  <si>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</si>
  <si>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</si>
  <si>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</si>
  <si>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</si>
  <si>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</si>
  <si>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</si>
  <si>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</si>
  <si>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</si>
  <si>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</si>
  <si>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</si>
  <si>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</si>
  <si>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</si>
  <si>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</si>
  <si>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</si>
  <si>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</si>
  <si>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</si>
  <si>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</si>
  <si>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</si>
  <si>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</si>
  <si>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</si>
  <si>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</si>
  <si>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</si>
  <si>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</si>
  <si>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</si>
  <si>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</si>
  <si>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</si>
  <si>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</si>
  <si>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</si>
  <si>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</si>
  <si>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</si>
  <si>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</si>
  <si>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</si>
  <si>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</si>
  <si>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</si>
  <si>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</si>
  <si>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</si>
  <si>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</si>
  <si>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</si>
  <si>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</si>
  <si>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</si>
  <si>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</si>
  <si>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</si>
  <si>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</si>
  <si>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</si>
  <si>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</si>
  <si>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</si>
  <si>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</si>
  <si>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</si>
  <si>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</si>
  <si>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</si>
  <si>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</si>
  <si>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</si>
  <si>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</si>
  <si>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</si>
  <si>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</si>
  <si>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</si>
  <si>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</si>
  <si>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</si>
  <si>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</si>
  <si>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</si>
  <si>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</si>
  <si>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</si>
  <si>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</si>
  <si>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</si>
  <si>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</si>
  <si>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</si>
  <si>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</si>
  <si>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</si>
  <si>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</si>
  <si>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</si>
  <si>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</si>
  <si>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</si>
  <si>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</si>
  <si>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</si>
  <si>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</si>
  <si>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</si>
  <si>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</si>
  <si>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</si>
  <si>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</si>
  <si>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</si>
  <si>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</si>
  <si>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</si>
  <si>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</si>
  <si>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</si>
  <si>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</si>
  <si>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</si>
  <si>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</si>
  <si>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</si>
  <si>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</si>
  <si>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</si>
  <si>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</si>
  <si>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</si>
  <si>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</si>
  <si>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</si>
  <si>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</si>
  <si>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</si>
  <si>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</si>
  <si>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</si>
  <si>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</si>
  <si>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</si>
  <si>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</si>
  <si>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</si>
  <si>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</si>
  <si>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</si>
  <si>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</si>
  <si>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</si>
  <si>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</si>
  <si>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</si>
  <si>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</si>
  <si>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</si>
  <si>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</si>
  <si>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</si>
  <si>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</si>
  <si>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</si>
  <si>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</si>
  <si>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</si>
  <si>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</si>
  <si>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</si>
  <si>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</si>
  <si>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</si>
  <si>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</si>
  <si>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</si>
  <si>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</si>
  <si>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</si>
  <si>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</si>
  <si>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</si>
  <si>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</si>
  <si>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</si>
  <si>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</si>
  <si>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</si>
  <si>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</si>
  <si>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</si>
  <si>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</si>
  <si>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</si>
  <si>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</si>
  <si>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</si>
  <si>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</si>
  <si>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</si>
  <si>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</si>
  <si>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</si>
  <si>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</si>
  <si>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</si>
  <si>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</si>
  <si>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</si>
  <si>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</si>
  <si>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</si>
  <si>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</si>
  <si>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</si>
  <si>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</si>
  <si>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</si>
  <si>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</si>
  <si>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</si>
  <si>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</si>
  <si>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</si>
  <si>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</si>
  <si>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</si>
  <si>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</si>
  <si>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</si>
  <si>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</si>
  <si>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</si>
  <si>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</si>
  <si>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</si>
  <si>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</si>
  <si>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</si>
  <si>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</si>
  <si>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</si>
  <si>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</si>
  <si>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</si>
  <si>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</si>
  <si>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</si>
  <si>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</si>
  <si>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</si>
  <si>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</si>
  <si>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</si>
  <si>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</si>
  <si>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</si>
  <si>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</si>
  <si>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</si>
  <si>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</si>
  <si>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</si>
  <si>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</si>
  <si>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</si>
  <si>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</si>
  <si>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</si>
  <si>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</si>
  <si>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</si>
  <si>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</si>
  <si>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</si>
  <si>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</si>
  <si>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</si>
  <si>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</si>
  <si>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</si>
  <si>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</si>
  <si>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</si>
  <si>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</si>
  <si>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</si>
  <si>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</si>
  <si>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</si>
  <si>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</si>
  <si>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</si>
  <si>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</si>
  <si>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</si>
  <si>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</si>
  <si>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</si>
  <si>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</si>
  <si>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</si>
  <si>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</si>
  <si>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</si>
  <si>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</si>
  <si>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</si>
  <si>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</si>
  <si>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</si>
  <si>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</si>
  <si>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</si>
  <si>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</si>
  <si>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</si>
  <si>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</si>
  <si>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</si>
  <si>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</si>
  <si>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</si>
  <si>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</si>
  <si>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</si>
  <si>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</si>
  <si>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</si>
  <si>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</si>
  <si>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</si>
  <si>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</si>
  <si>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</si>
  <si>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</si>
  <si>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</si>
  <si>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</si>
  <si>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</si>
  <si>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</si>
  <si>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</si>
  <si>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</si>
  <si>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</si>
  <si>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</si>
  <si>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</si>
  <si>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</si>
  <si>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</si>
  <si>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</si>
  <si>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</si>
  <si>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</si>
  <si>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</si>
  <si>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</si>
  <si>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</si>
  <si>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</si>
  <si>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</si>
  <si>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</si>
  <si>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</si>
  <si>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</si>
  <si>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</si>
  <si>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</si>
  <si>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</si>
  <si>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</si>
  <si>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</si>
  <si>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</si>
  <si>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</si>
  <si>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</si>
  <si>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</si>
  <si>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</si>
  <si>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</si>
  <si>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</si>
  <si>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</si>
  <si>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</si>
  <si>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</si>
  <si>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</si>
  <si>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</si>
  <si>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</si>
  <si>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</si>
  <si>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</si>
  <si>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</si>
  <si>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</si>
  <si>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</si>
  <si>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</si>
  <si>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</si>
  <si>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</si>
  <si>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</si>
  <si>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</si>
  <si>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</si>
  <si>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</si>
  <si>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</si>
  <si>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</si>
  <si>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</si>
  <si>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</si>
  <si>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</si>
  <si>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</si>
  <si>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</si>
  <si>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</si>
  <si>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</si>
  <si>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</si>
  <si>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</si>
  <si>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</si>
  <si>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</si>
  <si>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</si>
  <si>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</si>
  <si>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</si>
  <si>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</si>
  <si>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</si>
  <si>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</si>
  <si>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</si>
  <si>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</si>
  <si>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</si>
  <si>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</si>
  <si>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</si>
  <si>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</si>
  <si>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</si>
  <si>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</si>
  <si>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</si>
  <si>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</si>
  <si>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</si>
  <si>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</si>
  <si>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</si>
  <si>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</si>
  <si>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</si>
  <si>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</si>
  <si>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</si>
  <si>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</si>
  <si>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</si>
  <si>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</si>
  <si>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</si>
  <si>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</si>
  <si>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</si>
  <si>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</si>
  <si>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</si>
  <si>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</si>
  <si>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</si>
  <si>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</si>
  <si>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</si>
  <si>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</si>
  <si>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</si>
  <si>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</si>
  <si>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</si>
  <si>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</si>
  <si>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</si>
  <si>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</si>
  <si>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</si>
  <si>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</si>
  <si>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</si>
  <si>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</si>
  <si>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</si>
  <si>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</si>
  <si>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</si>
  <si>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</si>
  <si>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</si>
  <si>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</si>
  <si>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</si>
  <si>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</si>
  <si>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</si>
  <si>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</si>
  <si>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</si>
  <si>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</si>
  <si>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</si>
  <si>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</si>
  <si>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</si>
  <si>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</si>
  <si>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</si>
  <si>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</si>
  <si>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</si>
  <si>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</si>
  <si>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</si>
  <si>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</si>
  <si>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</si>
  <si>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</si>
  <si>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</si>
  <si>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</si>
  <si>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</si>
  <si>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</si>
  <si>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</si>
  <si>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</si>
  <si>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</si>
  <si>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</si>
  <si>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</si>
  <si>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</si>
  <si>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</si>
  <si>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</si>
  <si>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</si>
  <si>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</si>
  <si>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</si>
  <si>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</si>
  <si>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</si>
  <si>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</si>
  <si>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</si>
  <si>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</si>
  <si>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</si>
  <si>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</si>
  <si>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</si>
  <si>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</si>
  <si>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</si>
  <si>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</si>
  <si>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</si>
  <si>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</si>
  <si>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</si>
  <si>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</si>
  <si>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</si>
  <si>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</si>
  <si>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</si>
  <si>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</si>
  <si>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</si>
  <si>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</si>
  <si>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</si>
  <si>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</si>
  <si>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</si>
  <si>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</si>
  <si>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</si>
  <si>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</si>
  <si>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</si>
  <si>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</si>
  <si>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</si>
  <si>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</si>
  <si>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</si>
  <si>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</si>
  <si>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</si>
  <si>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</si>
  <si>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</si>
  <si>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</si>
  <si>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</si>
  <si>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</si>
  <si>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</si>
  <si>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</si>
  <si>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</si>
  <si>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</si>
  <si>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</si>
  <si>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</si>
  <si>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</si>
  <si>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</si>
  <si>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</si>
  <si>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</si>
  <si>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</si>
  <si>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</si>
  <si>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</si>
  <si>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</si>
  <si>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</si>
  <si>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</si>
  <si>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</si>
  <si>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</si>
  <si>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</si>
  <si>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</si>
  <si>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</si>
  <si>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</si>
  <si>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</si>
  <si>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</si>
  <si>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</si>
  <si>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</si>
  <si>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</si>
  <si>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</si>
  <si>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</si>
  <si>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</si>
  <si>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</si>
  <si>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</si>
  <si>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</si>
  <si>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</si>
  <si>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</si>
  <si>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</si>
  <si>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</si>
  <si>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</si>
  <si>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</si>
  <si>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</si>
  <si>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</si>
  <si>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</si>
  <si>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</si>
  <si>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</si>
  <si>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</si>
  <si>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</si>
  <si>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</si>
  <si>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</si>
  <si>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</si>
  <si>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</si>
  <si>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</si>
  <si>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</si>
  <si>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</si>
  <si>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</si>
  <si>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</si>
  <si>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</si>
  <si>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</si>
  <si>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</si>
  <si>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</si>
  <si>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</si>
  <si>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</si>
  <si>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</si>
  <si>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</si>
  <si>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</si>
  <si>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</si>
  <si>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</si>
  <si>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</si>
  <si>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</si>
  <si>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</si>
  <si>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</si>
  <si>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</si>
  <si>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</si>
  <si>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</si>
  <si>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</si>
  <si>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</si>
  <si>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</si>
  <si>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</si>
  <si>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</si>
  <si>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</si>
  <si>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</si>
  <si>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</si>
  <si>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</si>
  <si>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</si>
  <si>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</si>
  <si>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</si>
  <si>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</si>
  <si>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</si>
  <si>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</si>
  <si>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</si>
  <si>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</si>
  <si>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</si>
  <si>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</si>
  <si>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</si>
  <si>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</si>
  <si>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</si>
  <si>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</si>
  <si>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</si>
  <si>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</si>
  <si>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</si>
  <si>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</si>
  <si>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</si>
  <si>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</si>
  <si>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</si>
  <si>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</si>
  <si>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</si>
  <si>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</si>
  <si>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</si>
  <si>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</si>
  <si>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</si>
  <si>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</si>
  <si>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</si>
  <si>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</si>
  <si>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</si>
  <si>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</si>
  <si>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</si>
  <si>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</si>
  <si>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</si>
  <si>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</si>
  <si>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</si>
  <si>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</si>
  <si>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</si>
  <si>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</si>
  <si>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</si>
  <si>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</si>
  <si>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</si>
  <si>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</si>
  <si>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</si>
  <si>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</si>
  <si>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</si>
  <si>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</si>
  <si>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</si>
  <si>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</si>
  <si>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</si>
  <si>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</si>
  <si>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</si>
  <si>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</si>
  <si>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</si>
  <si>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</si>
  <si>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</si>
  <si>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</si>
  <si>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</si>
  <si>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</si>
  <si>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</si>
  <si>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</si>
  <si>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</si>
  <si>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</si>
  <si>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</si>
  <si>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</si>
  <si>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</si>
  <si>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</si>
  <si>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</si>
  <si>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</si>
  <si>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</si>
  <si>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</si>
  <si>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</si>
  <si>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</si>
  <si>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</si>
  <si>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</si>
  <si>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</si>
  <si>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</si>
  <si>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</si>
  <si>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</si>
  <si>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</si>
  <si>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</si>
  <si>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</si>
  <si>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</si>
  <si>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</si>
  <si>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</si>
  <si>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</si>
  <si>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</si>
  <si>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</si>
  <si>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</si>
  <si>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</si>
  <si>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</si>
  <si>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</si>
  <si>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</si>
  <si>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</si>
  <si>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</si>
  <si>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</si>
  <si>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</si>
  <si>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</si>
  <si>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</si>
  <si>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</si>
  <si>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</si>
  <si>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</si>
  <si>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</si>
  <si>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</si>
  <si>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</si>
  <si>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</si>
  <si>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</si>
  <si>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</si>
  <si>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</si>
  <si>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</si>
  <si>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</si>
  <si>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</si>
  <si>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</si>
  <si>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</si>
  <si>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</si>
  <si>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</si>
  <si>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</si>
  <si>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</si>
  <si>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</si>
  <si>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</si>
  <si>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</si>
  <si>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</si>
  <si>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</si>
  <si>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</si>
  <si>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</si>
  <si>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</si>
  <si>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</si>
  <si>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</si>
  <si>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</si>
  <si>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</si>
  <si>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</si>
  <si>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</si>
  <si>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</si>
  <si>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</si>
  <si>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</si>
  <si>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</si>
  <si>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</si>
  <si>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</si>
  <si>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</si>
  <si>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</si>
  <si>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</si>
  <si>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</si>
  <si>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</si>
  <si>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</si>
  <si>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</si>
  <si>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</si>
  <si>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</si>
  <si>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</si>
  <si>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</si>
  <si>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</si>
  <si>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</si>
  <si>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</si>
  <si>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</si>
  <si>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</si>
  <si>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</si>
  <si>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</si>
  <si>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</si>
  <si>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</si>
  <si>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</si>
  <si>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</si>
  <si>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</si>
  <si>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</si>
  <si>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</si>
  <si>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</si>
  <si>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</si>
  <si>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</si>
  <si>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</si>
  <si>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</si>
  <si>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</si>
  <si>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</si>
  <si>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</si>
  <si>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</si>
  <si>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</si>
  <si>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</si>
  <si>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</si>
  <si>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</si>
  <si>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</si>
  <si>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</si>
  <si>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</si>
  <si>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</si>
  <si>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</si>
  <si>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</si>
  <si>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</si>
  <si>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</si>
  <si>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</si>
  <si>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</si>
  <si>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</si>
  <si>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</si>
  <si>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</si>
  <si>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</si>
  <si>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</si>
  <si>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</si>
  <si>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</si>
  <si>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</si>
  <si>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</si>
  <si>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</si>
  <si>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</si>
  <si>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</si>
  <si>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</si>
  <si>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</si>
  <si>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</si>
  <si>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</si>
  <si>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</si>
  <si>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</si>
  <si>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</si>
  <si>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</si>
  <si>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</si>
  <si>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</si>
  <si>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</si>
  <si>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</si>
  <si>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</si>
  <si>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</si>
  <si>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</si>
  <si>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</si>
  <si>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</si>
  <si>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</si>
  <si>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</si>
  <si>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</si>
  <si>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</si>
  <si>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</si>
  <si>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</si>
  <si>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</si>
  <si>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</si>
  <si>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</si>
  <si>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</si>
  <si>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</si>
  <si>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</si>
  <si>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</si>
  <si>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</si>
  <si>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</si>
  <si>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</si>
  <si>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</si>
  <si>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</si>
  <si>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</si>
  <si>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</si>
  <si>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</si>
  <si>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</si>
  <si>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</si>
  <si>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</si>
  <si>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</si>
  <si>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</si>
  <si>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</si>
  <si>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</si>
  <si>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</si>
  <si>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</si>
  <si>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</si>
  <si>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</si>
  <si>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</si>
  <si>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</si>
  <si>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</si>
  <si>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</si>
  <si>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</si>
  <si>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</si>
  <si>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</si>
  <si>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</si>
  <si>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</si>
  <si>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</si>
  <si>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</si>
  <si>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</si>
  <si>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</si>
  <si>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</si>
  <si>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</si>
  <si>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</si>
  <si>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</si>
  <si>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</si>
  <si>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</si>
  <si>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</si>
  <si>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</si>
  <si>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</si>
  <si>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</si>
  <si>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</si>
  <si>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</si>
  <si>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</si>
  <si>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</si>
  <si>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</si>
  <si>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</si>
  <si>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</si>
  <si>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</si>
  <si>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</si>
  <si>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</si>
  <si>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</si>
  <si>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</si>
  <si>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</si>
  <si>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</si>
  <si>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</si>
  <si>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</si>
  <si>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</si>
  <si>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</si>
  <si>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</si>
  <si>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</si>
  <si>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</si>
  <si>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</si>
  <si>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</si>
  <si>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</si>
  <si>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</si>
  <si>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</si>
  <si>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</si>
  <si>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</si>
  <si>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</si>
  <si>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</si>
  <si>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</si>
  <si>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</si>
  <si>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</si>
  <si>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</si>
  <si>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</si>
  <si>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</si>
  <si>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</si>
  <si>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</si>
  <si>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</si>
  <si>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</si>
  <si>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</si>
  <si>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</si>
  <si>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</si>
  <si>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</si>
  <si>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</si>
  <si>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</si>
  <si>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</si>
  <si>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</si>
  <si>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</si>
  <si>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</si>
  <si>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</si>
  <si>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</si>
  <si>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</si>
  <si>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</si>
  <si>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</si>
  <si>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</si>
  <si>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</si>
  <si>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</si>
  <si>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</si>
  <si>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</si>
  <si>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</si>
  <si>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</si>
  <si>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</si>
  <si>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</si>
  <si>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</si>
  <si>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</si>
  <si>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</si>
  <si>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</si>
  <si>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</si>
  <si>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</si>
  <si>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</si>
  <si>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</si>
  <si>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</si>
  <si>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</si>
  <si>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</si>
  <si>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</si>
  <si>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</si>
  <si>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</si>
  <si>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</si>
  <si>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</si>
  <si>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</si>
  <si>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</si>
  <si>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</si>
  <si>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</si>
  <si>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</si>
  <si>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</si>
  <si>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</si>
  <si>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</si>
  <si>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</si>
  <si>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</si>
  <si>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</si>
  <si>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</si>
  <si>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</si>
  <si>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</si>
  <si>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</si>
  <si>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</si>
  <si>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</si>
  <si>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</si>
  <si>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</si>
  <si>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</si>
  <si>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</si>
  <si>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</si>
  <si>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</si>
  <si>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</si>
  <si>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</si>
  <si>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</si>
  <si>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</si>
  <si>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</si>
  <si>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</si>
  <si>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</si>
  <si>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</si>
  <si>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</si>
  <si>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</si>
  <si>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</si>
  <si>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</si>
  <si>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</si>
  <si>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</si>
  <si>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</si>
  <si>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</si>
  <si>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</si>
  <si>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</si>
  <si>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</si>
  <si>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</si>
  <si>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</si>
  <si>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</si>
  <si>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</si>
  <si>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</si>
  <si>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</si>
  <si>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</si>
  <si>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</si>
  <si>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</si>
  <si>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</si>
  <si>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</si>
  <si>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</si>
  <si>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</si>
  <si>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</si>
  <si>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</si>
  <si>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</si>
  <si>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</si>
  <si>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</si>
  <si>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</si>
  <si>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</si>
  <si>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</si>
  <si>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</si>
  <si>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</si>
  <si>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</si>
  <si>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</si>
  <si>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</si>
  <si>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</si>
  <si>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</si>
  <si>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</si>
  <si>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</si>
  <si>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</si>
  <si>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</si>
  <si>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</si>
  <si>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</si>
  <si>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</si>
  <si>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</si>
  <si>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</si>
  <si>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</si>
  <si>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</si>
  <si>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</si>
  <si>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</si>
  <si>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</si>
  <si>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</si>
  <si>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</si>
  <si>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</si>
  <si>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</si>
  <si>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</si>
  <si>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</si>
  <si>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</si>
  <si>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</si>
  <si>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</si>
  <si>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</si>
  <si>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</si>
  <si>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</si>
  <si>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</si>
  <si>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</si>
  <si>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</si>
  <si>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</si>
  <si>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</si>
  <si>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</si>
  <si>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</si>
  <si>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</si>
  <si>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</si>
  <si>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</si>
  <si>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</si>
  <si>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</si>
  <si>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</si>
  <si>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</si>
  <si>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</si>
  <si>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</si>
  <si>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</si>
  <si>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</si>
  <si>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</si>
  <si>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</si>
  <si>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</si>
  <si>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</si>
  <si>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</si>
  <si>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</si>
  <si>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</si>
  <si>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</si>
  <si>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</si>
  <si>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</si>
  <si>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</si>
  <si>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</si>
  <si>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</si>
  <si>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</si>
  <si>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</si>
  <si>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</si>
  <si>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</si>
  <si>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</si>
  <si>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</si>
  <si>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</si>
  <si>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</si>
  <si>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</si>
  <si>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</si>
  <si>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</si>
  <si>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</si>
  <si>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</si>
  <si>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</si>
  <si>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</si>
  <si>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</si>
  <si>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</si>
  <si>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</si>
  <si>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</si>
  <si>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</si>
  <si>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</si>
  <si>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</si>
  <si>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</si>
  <si>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</si>
  <si>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</si>
  <si>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</si>
  <si>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</si>
  <si>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</si>
  <si>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</si>
  <si>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</si>
  <si>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</si>
  <si>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</si>
  <si>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</si>
  <si>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</si>
  <si>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</si>
  <si>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</si>
  <si>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</si>
  <si>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</si>
  <si>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</si>
  <si>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</si>
  <si>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</si>
  <si>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</si>
  <si>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</si>
  <si>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</si>
  <si>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</si>
  <si>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</si>
  <si>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</si>
  <si>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</si>
  <si>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</si>
  <si>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</si>
  <si>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</si>
  <si>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</si>
  <si>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</si>
  <si>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</si>
  <si>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</si>
  <si>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</si>
  <si>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</si>
  <si>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</si>
  <si>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</si>
  <si>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</si>
  <si>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</si>
  <si>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</si>
  <si>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</si>
  <si>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</si>
  <si>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</si>
  <si>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</si>
  <si>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</si>
  <si>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</si>
  <si>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</si>
  <si>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</si>
  <si>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</si>
  <si>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</si>
  <si>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</si>
  <si>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</si>
  <si>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</si>
  <si>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</si>
  <si>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</si>
  <si>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</si>
  <si>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</si>
  <si>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</si>
  <si>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</si>
  <si>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</si>
  <si>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</si>
  <si>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</si>
  <si>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</si>
  <si>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</si>
  <si>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</si>
  <si>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</si>
  <si>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</si>
  <si>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</si>
  <si>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</si>
  <si>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</si>
  <si>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</si>
  <si>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</si>
  <si>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</si>
  <si>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</si>
  <si>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</si>
  <si>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</si>
  <si>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</si>
  <si>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</si>
  <si>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</si>
  <si>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</si>
  <si>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</si>
  <si>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</si>
  <si>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</si>
  <si>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</si>
  <si>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</si>
  <si>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</si>
  <si>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</si>
  <si>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</si>
  <si>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</si>
  <si>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</si>
  <si>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</si>
  <si>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</si>
  <si>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</si>
  <si>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</si>
  <si>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</si>
  <si>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</si>
  <si>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</si>
  <si>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</si>
  <si>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</si>
  <si>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</si>
  <si>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</si>
  <si>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</si>
  <si>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</si>
  <si>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</si>
  <si>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</si>
  <si>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</si>
  <si>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</si>
  <si>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</si>
  <si>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</si>
  <si>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</si>
  <si>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</si>
  <si>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</si>
  <si>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</si>
  <si>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</si>
  <si>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</si>
  <si>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</si>
  <si>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</si>
  <si>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</si>
  <si>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</si>
  <si>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</si>
  <si>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</si>
  <si>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</si>
  <si>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</si>
  <si>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</si>
  <si>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</si>
  <si>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</si>
  <si>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</si>
  <si>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</si>
  <si>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</si>
  <si>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</si>
  <si>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</si>
  <si>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</si>
  <si>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</si>
  <si>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</si>
  <si>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</si>
  <si>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</si>
  <si>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</si>
  <si>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</si>
  <si>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</si>
  <si>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</si>
  <si>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</si>
  <si>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</si>
  <si>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</si>
  <si>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</si>
  <si>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</si>
  <si>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</si>
  <si>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</si>
  <si>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</si>
  <si>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</si>
  <si>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</si>
  <si>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</si>
  <si>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</si>
  <si>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</si>
  <si>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</si>
  <si>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</si>
  <si>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</si>
  <si>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</si>
  <si>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</si>
  <si>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</si>
  <si>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</si>
  <si>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</si>
  <si>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</si>
  <si>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</si>
  <si>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</si>
  <si>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</si>
  <si>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</si>
  <si>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</si>
  <si>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</si>
  <si>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</si>
  <si>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</si>
  <si>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</si>
  <si>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</si>
  <si>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</si>
  <si>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</si>
  <si>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</si>
  <si>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</si>
  <si>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</si>
  <si>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</si>
  <si>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</si>
  <si>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</si>
  <si>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</si>
  <si>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</si>
  <si>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</si>
  <si>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</si>
  <si>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</si>
  <si>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</si>
  <si>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</si>
  <si>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</si>
  <si>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</si>
  <si>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</si>
  <si>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</si>
  <si>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</si>
  <si>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</si>
  <si>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</si>
  <si>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</si>
  <si>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</si>
  <si>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</si>
  <si>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</si>
  <si>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</si>
  <si>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</si>
  <si>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</si>
  <si>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</si>
  <si>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</si>
  <si>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</si>
  <si>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</si>
  <si>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</si>
  <si>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</si>
  <si>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</si>
  <si>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</si>
  <si>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</si>
  <si>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</si>
  <si>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</si>
  <si>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</si>
  <si>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</si>
  <si>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</si>
  <si>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</si>
  <si>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</si>
  <si>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</si>
  <si>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</si>
  <si>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</si>
  <si>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</si>
  <si>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</si>
  <si>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</si>
  <si>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</si>
  <si>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</si>
  <si>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</si>
  <si>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</si>
  <si>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</si>
  <si>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</si>
  <si>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</si>
  <si>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</si>
  <si>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</si>
  <si>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</si>
  <si>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</si>
  <si>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</si>
  <si>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</si>
  <si>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</si>
  <si>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</si>
  <si>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</si>
  <si>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</si>
  <si>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</si>
  <si>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</si>
  <si>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</si>
  <si>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</si>
  <si>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</si>
  <si>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</si>
  <si>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</si>
  <si>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</si>
  <si>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</si>
  <si>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</si>
  <si>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</si>
  <si>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</si>
  <si>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</si>
  <si>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</si>
  <si>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</si>
  <si>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</si>
  <si>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</si>
  <si>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</si>
  <si>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</si>
  <si>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</si>
  <si>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</si>
  <si>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</si>
  <si>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</si>
  <si>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</si>
  <si>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</si>
  <si>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</si>
  <si>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</si>
  <si>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</si>
  <si>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</si>
  <si>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</si>
  <si>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</si>
  <si>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</si>
  <si>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</si>
  <si>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</si>
  <si>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</si>
  <si>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</si>
  <si>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</si>
  <si>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</si>
  <si>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</si>
  <si>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</si>
  <si>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</si>
  <si>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</si>
  <si>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</si>
  <si>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</si>
  <si>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</si>
  <si>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</si>
  <si>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</si>
  <si>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</si>
  <si>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</si>
  <si>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</si>
  <si>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</si>
  <si>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</si>
  <si>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</si>
  <si>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</si>
  <si>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</si>
  <si>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</si>
  <si>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</si>
  <si>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</si>
  <si>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</si>
  <si>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</si>
  <si>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</si>
  <si>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</si>
  <si>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</si>
  <si>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</si>
  <si>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</si>
  <si>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</si>
  <si>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</si>
  <si>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</si>
  <si>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</si>
  <si>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</si>
  <si>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</si>
  <si>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</si>
  <si>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</si>
  <si>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</si>
  <si>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</si>
  <si>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</si>
  <si>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</si>
  <si>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</si>
  <si>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</si>
  <si>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</si>
  <si>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</si>
  <si>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</si>
  <si>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</si>
  <si>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</si>
  <si>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</si>
  <si>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</si>
  <si>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</si>
  <si>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</si>
  <si>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</si>
  <si>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</si>
  <si>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</si>
  <si>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</si>
  <si>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</si>
  <si>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</si>
  <si>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</si>
  <si>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</si>
  <si>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</si>
  <si>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</si>
  <si>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</si>
  <si>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</si>
  <si>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</si>
  <si>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</si>
  <si>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</si>
  <si>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</si>
  <si>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</si>
  <si>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</si>
  <si>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</si>
  <si>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</si>
  <si>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</si>
  <si>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</si>
  <si>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</si>
  <si>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</si>
  <si>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</si>
  <si>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</si>
  <si>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</si>
  <si>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</si>
  <si>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</si>
  <si>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</si>
  <si>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</si>
  <si>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</si>
  <si>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</si>
  <si>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</si>
  <si>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</si>
  <si>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</si>
  <si>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</si>
  <si>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</si>
  <si>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</si>
  <si>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</si>
  <si>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</si>
  <si>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</si>
  <si>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</si>
  <si>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</si>
  <si>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</si>
  <si>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</si>
  <si>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</si>
  <si>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</si>
  <si>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</si>
  <si>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</si>
  <si>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</si>
  <si>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</si>
  <si>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</si>
  <si>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</si>
  <si>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</si>
  <si>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</si>
  <si>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</si>
  <si>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</si>
  <si>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</si>
  <si>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</si>
  <si>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</si>
  <si>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</si>
  <si>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</si>
  <si>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</si>
  <si>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</si>
  <si>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</si>
  <si>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</si>
  <si>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</si>
  <si>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</si>
  <si>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</si>
  <si>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</si>
  <si>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</si>
  <si>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</si>
  <si>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</si>
  <si>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</si>
  <si>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</si>
  <si>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</si>
  <si>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</si>
  <si>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</si>
  <si>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</si>
  <si>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</si>
  <si>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</si>
  <si>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</si>
  <si>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</si>
  <si>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</si>
  <si>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</si>
  <si>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</si>
  <si>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</si>
  <si>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</si>
  <si>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</si>
  <si>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</si>
  <si>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</si>
  <si>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</si>
  <si>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</si>
  <si>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</si>
  <si>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</si>
  <si>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</si>
  <si>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</si>
  <si>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</si>
  <si>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</si>
  <si>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</si>
  <si>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</si>
  <si>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</si>
  <si>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</si>
  <si>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</si>
  <si>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</si>
  <si>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</si>
  <si>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</si>
  <si>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</si>
  <si>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</si>
  <si>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</si>
  <si>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</si>
  <si>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</si>
  <si>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</si>
  <si>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</si>
  <si>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</si>
  <si>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</si>
  <si>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</si>
  <si>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</si>
  <si>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</si>
  <si>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</si>
  <si>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</si>
  <si>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</si>
  <si>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</si>
  <si>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</si>
  <si>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</si>
  <si>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</si>
  <si>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</si>
  <si>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</si>
  <si>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</si>
  <si>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</si>
  <si>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</si>
  <si>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</si>
  <si>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</si>
  <si>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</si>
  <si>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</si>
  <si>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</si>
  <si>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</si>
  <si>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</si>
  <si>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</si>
  <si>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</si>
  <si>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</si>
  <si>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</si>
  <si>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</si>
  <si>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</si>
  <si>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</si>
  <si>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</si>
  <si>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</si>
  <si>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</si>
  <si>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</si>
  <si>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</si>
  <si>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</si>
  <si>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</si>
  <si>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</si>
  <si>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</si>
  <si>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</si>
  <si>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</si>
  <si>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</si>
  <si>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</si>
  <si>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</si>
  <si>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</si>
  <si>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</si>
  <si>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</si>
  <si>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</si>
  <si>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</si>
  <si>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</si>
  <si>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</si>
  <si>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</si>
  <si>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</si>
  <si>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</si>
  <si>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</si>
  <si>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</si>
  <si>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</si>
  <si>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</si>
  <si>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</si>
  <si>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</si>
  <si>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</si>
  <si>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</si>
  <si>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</si>
  <si>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</si>
  <si>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</si>
  <si>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</si>
  <si>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</si>
  <si>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</si>
  <si>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</si>
  <si>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</si>
  <si>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</si>
  <si>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</si>
  <si>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</si>
  <si>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</si>
  <si>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</si>
  <si>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</si>
  <si>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</si>
  <si>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</si>
  <si>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</si>
  <si>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</si>
  <si>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</si>
  <si>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</si>
  <si>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</si>
  <si>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</si>
  <si>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</si>
  <si>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</si>
  <si>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</si>
  <si>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</si>
  <si>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</si>
  <si>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</si>
  <si>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</si>
  <si>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</si>
  <si>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</si>
  <si>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</si>
  <si>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</si>
  <si>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</si>
  <si>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</si>
  <si>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</si>
  <si>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</si>
  <si>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</si>
  <si>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</si>
  <si>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</si>
  <si>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</si>
  <si>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</si>
  <si>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</si>
  <si>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</si>
  <si>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</si>
  <si>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</si>
  <si>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</si>
  <si>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</si>
  <si>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</si>
  <si>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</si>
  <si>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</si>
  <si>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</si>
  <si>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</si>
  <si>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</si>
  <si>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</si>
  <si>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</si>
  <si>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</si>
  <si>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</si>
  <si>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</si>
  <si>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</si>
  <si>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</si>
  <si>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</si>
  <si>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</si>
  <si>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</si>
  <si>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</si>
  <si>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</si>
  <si>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</si>
  <si>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</si>
  <si>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</si>
  <si>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</si>
  <si>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</si>
  <si>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</si>
  <si>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</si>
  <si>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</si>
  <si>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</si>
  <si>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</si>
  <si>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</si>
  <si>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</si>
  <si>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</si>
  <si>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</si>
  <si>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</si>
  <si>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</si>
  <si>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</si>
  <si>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</si>
  <si>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</si>
  <si>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</si>
  <si>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</si>
  <si>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</si>
  <si>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</si>
  <si>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</si>
  <si>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</si>
  <si>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</si>
  <si>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</si>
  <si>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</si>
  <si>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</si>
  <si>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</si>
  <si>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</si>
  <si>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</si>
  <si>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</si>
  <si>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</si>
  <si>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</si>
  <si>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</si>
  <si>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</si>
  <si>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</si>
  <si>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</si>
  <si>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</si>
  <si>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</si>
  <si>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</si>
  <si>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</si>
  <si>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</si>
  <si>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</si>
  <si>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</si>
  <si>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</si>
  <si>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</si>
  <si>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</si>
  <si>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</si>
  <si>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</si>
  <si>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</si>
  <si>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</si>
  <si>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</si>
  <si>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</si>
  <si>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</si>
  <si>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</si>
  <si>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</si>
  <si>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</si>
  <si>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</si>
  <si>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</si>
  <si>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</si>
  <si>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</si>
  <si>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</si>
  <si>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</si>
  <si>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</si>
  <si>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</si>
  <si>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</si>
  <si>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</si>
  <si>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</si>
  <si>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</si>
  <si>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</si>
  <si>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</si>
  <si>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</si>
  <si>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</si>
  <si>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</si>
  <si>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</si>
  <si>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</si>
  <si>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</si>
  <si>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</si>
  <si>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</si>
  <si>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</si>
  <si>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</si>
  <si>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</si>
  <si>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</si>
  <si>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</si>
  <si>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</si>
  <si>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</si>
  <si>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</si>
  <si>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</si>
  <si>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</si>
  <si>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</si>
  <si>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</si>
  <si>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</si>
  <si>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</si>
  <si>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</si>
  <si>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</si>
  <si>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</si>
  <si>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</si>
  <si>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</si>
  <si>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</si>
  <si>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</si>
  <si>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</si>
  <si>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</si>
  <si>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</si>
  <si>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</si>
  <si>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</si>
  <si>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</si>
  <si>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</si>
  <si>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</si>
  <si>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</si>
  <si>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</si>
  <si>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</si>
  <si>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</si>
  <si>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</si>
  <si>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</si>
  <si>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</si>
  <si>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</si>
  <si>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</si>
  <si>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</si>
  <si>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</si>
  <si>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</si>
  <si>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</si>
  <si>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</si>
  <si>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</si>
  <si>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</si>
  <si>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</si>
  <si>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</si>
  <si>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</si>
  <si>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</si>
  <si>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</si>
  <si>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</si>
  <si>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</si>
  <si>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</si>
  <si>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</si>
  <si>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</si>
  <si>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</si>
  <si>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</si>
  <si>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</si>
  <si>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</si>
  <si>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</si>
  <si>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</si>
  <si>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</si>
  <si>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</si>
  <si>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</si>
  <si>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</si>
  <si>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</si>
  <si>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</si>
  <si>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</si>
  <si>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</si>
  <si>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</si>
  <si>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</si>
  <si>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</si>
  <si>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</si>
  <si>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</si>
  <si>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</si>
  <si>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</si>
  <si>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</si>
  <si>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</si>
  <si>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</si>
  <si>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</si>
  <si>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</si>
  <si>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</si>
  <si>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</si>
  <si>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</si>
  <si>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</si>
  <si>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</si>
  <si>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</si>
  <si>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</si>
  <si>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</si>
  <si>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</si>
  <si>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</si>
  <si>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</si>
  <si>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</si>
  <si>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</si>
  <si>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</si>
  <si>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</si>
  <si>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</si>
  <si>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</si>
  <si>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</si>
  <si>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</si>
  <si>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</si>
  <si>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</si>
  <si>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</si>
  <si>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</si>
  <si>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</si>
  <si>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</si>
  <si>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</si>
  <si>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</si>
  <si>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</si>
  <si>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</si>
  <si>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</si>
  <si>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</si>
  <si>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</si>
  <si>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</si>
  <si>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</si>
  <si>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</si>
  <si>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</si>
  <si>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</si>
  <si>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</si>
  <si>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</si>
  <si>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</si>
  <si>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</si>
  <si>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</si>
  <si>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</si>
  <si>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</si>
  <si>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</si>
  <si>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</si>
  <si>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</si>
  <si>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</si>
  <si>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</si>
  <si>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</si>
  <si>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</si>
  <si>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</si>
  <si>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</si>
  <si>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</si>
  <si>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</si>
  <si>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</si>
  <si>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</si>
  <si>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</si>
  <si>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</si>
  <si>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</si>
  <si>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</si>
  <si>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</si>
  <si>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</si>
  <si>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</si>
  <si>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</si>
  <si>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</si>
  <si>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</si>
  <si>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</si>
  <si>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</si>
  <si>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</si>
  <si>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</si>
  <si>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</si>
  <si>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</si>
  <si>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</si>
  <si>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</si>
  <si>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</si>
  <si>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</si>
  <si>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</si>
  <si>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</si>
  <si>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</si>
  <si>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</si>
  <si>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</si>
  <si>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</si>
  <si>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</si>
  <si>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</si>
  <si>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</si>
  <si>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</si>
  <si>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</si>
  <si>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</si>
  <si>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</si>
  <si>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</si>
  <si>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</si>
  <si>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</si>
  <si>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</si>
  <si>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</si>
  <si>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</si>
  <si>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</si>
  <si>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</si>
  <si>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</si>
  <si>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</si>
  <si>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</si>
  <si>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</si>
  <si>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</si>
  <si>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</si>
  <si>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</si>
  <si>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</si>
  <si>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</si>
  <si>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</si>
  <si>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</si>
  <si>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</si>
  <si>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</si>
  <si>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</si>
  <si>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</si>
  <si>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</si>
  <si>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</si>
  <si>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</si>
  <si>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</si>
  <si>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</si>
  <si>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</si>
  <si>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</si>
  <si>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</si>
  <si>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</si>
  <si>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</si>
  <si>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</si>
  <si>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</si>
  <si>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</si>
  <si>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</si>
  <si>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</si>
  <si>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</si>
  <si>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</si>
  <si>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</si>
  <si>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</si>
  <si>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</si>
  <si>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</si>
  <si>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</si>
  <si>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</si>
  <si>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</si>
  <si>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</si>
  <si>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</si>
  <si>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</si>
  <si>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</si>
  <si>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</si>
  <si>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</si>
  <si>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</si>
  <si>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</si>
  <si>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</si>
  <si>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</si>
  <si>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</si>
  <si>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</si>
  <si>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</si>
  <si>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</si>
  <si>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</si>
  <si>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</si>
  <si>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</si>
  <si>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</si>
  <si>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</si>
  <si>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</si>
  <si>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</si>
  <si>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</si>
  <si>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</si>
  <si>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</si>
  <si>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</si>
  <si>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</si>
  <si>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</si>
  <si>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</si>
  <si>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</si>
  <si>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</si>
  <si>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</si>
  <si>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</si>
  <si>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</si>
  <si>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</si>
  <si>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</si>
  <si>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</si>
  <si>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</si>
  <si>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</si>
  <si>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</si>
  <si>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</si>
  <si>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</si>
  <si>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</si>
  <si>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</si>
  <si>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</si>
  <si>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</si>
  <si>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</si>
  <si>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</si>
  <si>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</si>
  <si>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</si>
  <si>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</si>
  <si>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</si>
  <si>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</si>
  <si>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</si>
  <si>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</si>
  <si>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</si>
  <si>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</si>
  <si>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</si>
  <si>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</si>
  <si>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</si>
  <si>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</si>
  <si>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</si>
  <si>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</si>
  <si>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</si>
  <si>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</si>
  <si>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</si>
  <si>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</si>
  <si>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</si>
  <si>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</si>
  <si>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</si>
  <si>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</si>
  <si>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</si>
  <si>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</si>
  <si>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</si>
  <si>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</si>
  <si>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</si>
  <si>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</si>
  <si>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</si>
  <si>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</si>
  <si>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</si>
  <si>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</si>
  <si>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</si>
  <si>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</si>
  <si>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</si>
  <si>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</si>
  <si>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</si>
  <si>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</si>
  <si>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</si>
  <si>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</si>
  <si>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</si>
  <si>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</si>
  <si>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</si>
  <si>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</si>
  <si>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</si>
  <si>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</si>
  <si>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</si>
  <si>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</si>
  <si>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</si>
  <si>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</si>
  <si>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</si>
  <si>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</si>
  <si>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</si>
  <si>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</si>
  <si>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</si>
  <si>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</si>
  <si>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</si>
  <si>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</si>
  <si>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</si>
  <si>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</si>
  <si>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</si>
  <si>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</si>
  <si>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</si>
  <si>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</si>
  <si>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</si>
  <si>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</si>
  <si>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</si>
  <si>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</si>
  <si>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</si>
  <si>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</si>
  <si>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</si>
  <si>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</si>
  <si>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</si>
  <si>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</si>
  <si>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</si>
  <si>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</si>
  <si>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</si>
  <si>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</si>
  <si>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</si>
  <si>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</si>
  <si>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</si>
  <si>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</si>
  <si>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</si>
  <si>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</si>
  <si>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</si>
  <si>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</si>
  <si>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</si>
  <si>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</si>
  <si>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</si>
  <si>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</si>
  <si>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</si>
  <si>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</si>
  <si>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</si>
  <si>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</si>
  <si>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</si>
  <si>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</si>
  <si>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</si>
  <si>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</si>
  <si>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</si>
  <si>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</si>
  <si>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</si>
  <si>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</si>
  <si>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</si>
  <si>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</si>
  <si>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</si>
  <si>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</si>
  <si>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</si>
  <si>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</si>
  <si>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</si>
  <si>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</si>
  <si>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</si>
  <si>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</si>
  <si>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</si>
  <si>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</si>
  <si>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</si>
  <si>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</si>
  <si>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</si>
  <si>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</si>
  <si>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</si>
  <si>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</si>
  <si>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</si>
  <si>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</si>
  <si>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</si>
  <si>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</si>
  <si>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</si>
  <si>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</si>
  <si>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</si>
  <si>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</si>
  <si>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</si>
  <si>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</si>
  <si>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</si>
  <si>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</si>
  <si>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</si>
  <si>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</si>
  <si>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</si>
  <si>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</si>
  <si>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</si>
  <si>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</si>
  <si>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</si>
  <si>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</si>
  <si>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</si>
  <si>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</si>
  <si>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</si>
  <si>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</si>
  <si>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</si>
  <si>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</si>
  <si>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</si>
  <si>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</si>
  <si>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</si>
  <si>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</si>
  <si>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</si>
  <si>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</si>
  <si>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</si>
  <si>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</si>
  <si>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</si>
  <si>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</si>
  <si>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</si>
  <si>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</si>
  <si>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</si>
  <si>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</si>
  <si>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</si>
  <si>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</si>
  <si>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</si>
  <si>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</si>
  <si>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</si>
  <si>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</si>
  <si>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</si>
  <si>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</si>
  <si>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</si>
  <si>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</si>
  <si>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</si>
  <si>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</si>
  <si>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</si>
  <si>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</si>
  <si>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</si>
  <si>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</si>
  <si>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</si>
  <si>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</si>
  <si>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</si>
  <si>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</si>
  <si>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</si>
  <si>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</si>
  <si>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</si>
  <si>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</si>
  <si>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</si>
  <si>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</si>
  <si>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</si>
  <si>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</si>
  <si>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</si>
  <si>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</si>
  <si>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</si>
  <si>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</si>
  <si>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</si>
  <si>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</si>
  <si>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</si>
  <si>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</si>
  <si>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</si>
  <si>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</si>
  <si>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</si>
  <si>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</si>
  <si>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</si>
  <si>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</si>
  <si>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</si>
  <si>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</si>
  <si>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</si>
  <si>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</si>
  <si>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</si>
  <si>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</si>
  <si>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</si>
  <si>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</si>
  <si>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</si>
  <si>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</si>
  <si>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</si>
  <si>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</si>
  <si>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</si>
  <si>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</si>
  <si>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</si>
  <si>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</si>
  <si>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</si>
  <si>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</si>
  <si>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</si>
  <si>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</si>
  <si>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</si>
  <si>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</si>
  <si>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</si>
  <si>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</si>
  <si>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</si>
  <si>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</si>
  <si>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</si>
  <si>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</si>
  <si>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</si>
  <si>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</si>
  <si>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</si>
  <si>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</si>
  <si>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</si>
  <si>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</si>
  <si>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</si>
  <si>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</si>
  <si>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</si>
  <si>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</si>
  <si>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</si>
  <si>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</si>
  <si>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</si>
  <si>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</si>
  <si>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</si>
  <si>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</si>
  <si>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</si>
  <si>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</si>
  <si>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</si>
  <si>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</si>
  <si>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</si>
  <si>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</si>
  <si>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</si>
  <si>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</si>
  <si>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</si>
  <si>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</si>
  <si>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</si>
  <si>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</si>
  <si>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</si>
  <si>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</si>
  <si>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</si>
  <si>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</si>
  <si>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</si>
  <si>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</si>
  <si>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</si>
  <si>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</si>
  <si>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</si>
  <si>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</si>
  <si>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</si>
  <si>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</si>
  <si>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</si>
  <si>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</si>
  <si>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</si>
  <si>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</si>
  <si>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</si>
  <si>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</si>
  <si>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</si>
  <si>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</si>
  <si>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</si>
  <si>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</si>
  <si>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</si>
  <si>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</si>
  <si>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</si>
  <si>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</si>
  <si>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</si>
  <si>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</si>
  <si>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</si>
  <si>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</si>
  <si>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</si>
  <si>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</si>
  <si>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</si>
  <si>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</si>
  <si>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</si>
  <si>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</si>
  <si>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</si>
  <si>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</si>
  <si>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</si>
  <si>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</si>
  <si>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</si>
  <si>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</si>
  <si>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</si>
  <si>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</si>
  <si>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</si>
  <si>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</si>
  <si>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</si>
  <si>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</si>
  <si>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</si>
  <si>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</si>
  <si>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</si>
  <si>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</si>
  <si>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</si>
  <si>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</si>
  <si>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</si>
  <si>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</si>
  <si>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</si>
  <si>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</si>
  <si>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</si>
  <si>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</si>
  <si>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</si>
  <si>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</si>
  <si>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</si>
  <si>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</si>
  <si>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</si>
  <si>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</si>
  <si>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</si>
  <si>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</si>
  <si>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</si>
  <si>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</si>
  <si>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</si>
  <si>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</si>
  <si>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</si>
  <si>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</si>
  <si>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</si>
  <si>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</si>
  <si>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</si>
  <si>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</si>
  <si>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</si>
  <si>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</si>
  <si>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</si>
  <si>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</si>
  <si>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</si>
  <si>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</si>
  <si>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</si>
  <si>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</si>
  <si>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</si>
  <si>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</si>
  <si>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</si>
  <si>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</si>
  <si>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</si>
  <si>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</si>
  <si>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</si>
  <si>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</si>
  <si>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</si>
  <si>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</si>
  <si>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</si>
  <si>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</si>
  <si>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</si>
  <si>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</si>
  <si>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</si>
  <si>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</si>
  <si>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</si>
  <si>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</si>
  <si>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</si>
  <si>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</si>
  <si>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</si>
  <si>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</si>
  <si>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</si>
  <si>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</si>
  <si>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</si>
  <si>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</si>
  <si>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</si>
  <si>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</si>
  <si>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</si>
  <si>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</si>
  <si>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</si>
  <si>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</si>
  <si>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</si>
  <si>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</si>
  <si>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</si>
  <si>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</si>
  <si>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</si>
  <si>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</si>
  <si>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</si>
  <si>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</si>
  <si>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</si>
  <si>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</si>
  <si>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</si>
  <si>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</si>
  <si>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</si>
  <si>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</si>
  <si>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</si>
  <si>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</si>
  <si>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</si>
  <si>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</si>
  <si>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</si>
  <si>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</si>
  <si>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</si>
  <si>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</si>
  <si>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</si>
  <si>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</si>
  <si>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</si>
  <si>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</si>
  <si>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</si>
  <si>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</si>
  <si>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</si>
  <si>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</si>
  <si>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</si>
  <si>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</si>
  <si>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</si>
  <si>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</si>
  <si>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</si>
  <si>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</si>
  <si>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</si>
  <si>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</si>
  <si>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</si>
  <si>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</si>
  <si>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</si>
  <si>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</si>
  <si>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</si>
  <si>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</si>
  <si>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</si>
  <si>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</si>
  <si>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</si>
  <si>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</si>
  <si>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</si>
  <si>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</si>
  <si>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</si>
  <si>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</si>
  <si>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</si>
  <si>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</si>
  <si>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</si>
  <si>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</si>
  <si>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</si>
  <si>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</si>
  <si>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</si>
  <si>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</si>
  <si>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</si>
  <si>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</si>
  <si>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</si>
  <si>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</si>
  <si>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</si>
  <si>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</si>
  <si>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</si>
  <si>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</si>
  <si>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</si>
  <si>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</si>
  <si>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</si>
  <si>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</si>
  <si>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</si>
  <si>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</si>
  <si>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</si>
  <si>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</si>
  <si>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</si>
  <si>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</si>
  <si>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</si>
  <si>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</si>
  <si>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</si>
  <si>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</si>
  <si>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</si>
  <si>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</si>
  <si>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</si>
  <si>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</si>
  <si>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</si>
  <si>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</si>
  <si>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</si>
  <si>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</si>
  <si>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</si>
  <si>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</si>
  <si>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</si>
  <si>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</si>
  <si>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</si>
  <si>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</si>
  <si>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</si>
  <si>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</si>
  <si>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</si>
  <si>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</si>
  <si>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</si>
  <si>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</si>
  <si>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</si>
  <si>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</si>
  <si>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</si>
  <si>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</si>
  <si>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</si>
  <si>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</si>
  <si>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</si>
  <si>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</si>
  <si>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</si>
  <si>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</si>
  <si>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</si>
  <si>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</si>
  <si>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</si>
  <si>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</si>
  <si>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</si>
  <si>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</si>
  <si>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</si>
  <si>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</si>
  <si>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</si>
  <si>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</si>
  <si>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</si>
  <si>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</si>
  <si>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</si>
  <si>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</si>
  <si>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</si>
  <si>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</si>
  <si>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</si>
  <si>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</si>
  <si>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</si>
  <si>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</si>
  <si>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</si>
  <si>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</si>
  <si>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</si>
  <si>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</si>
  <si>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</si>
  <si>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</si>
  <si>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</si>
  <si>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</si>
  <si>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</si>
  <si>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</si>
  <si>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</si>
  <si>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</si>
  <si>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</si>
  <si>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</si>
  <si>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</si>
  <si>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</si>
  <si>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</si>
  <si>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</si>
  <si>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</si>
  <si>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</si>
  <si>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</si>
  <si>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</si>
  <si>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</si>
  <si>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</si>
  <si>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</si>
  <si>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</si>
  <si>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</si>
  <si>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</si>
  <si>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</si>
  <si>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</si>
  <si>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</si>
  <si>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</si>
  <si>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</si>
  <si>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</si>
  <si>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</si>
  <si>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</si>
  <si>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</si>
  <si>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</si>
  <si>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</si>
  <si>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</si>
  <si>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</si>
  <si>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</si>
  <si>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</si>
  <si>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</si>
  <si>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</si>
  <si>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</si>
  <si>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</si>
  <si>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</si>
  <si>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</si>
  <si>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</si>
  <si>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</si>
  <si>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</si>
  <si>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</si>
  <si>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</si>
  <si>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</si>
  <si>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</si>
  <si>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</si>
  <si>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</si>
  <si>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</si>
  <si>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</si>
  <si>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</si>
  <si>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</si>
  <si>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</si>
  <si>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</si>
  <si>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</si>
  <si>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</si>
  <si>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</si>
  <si>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</si>
  <si>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</si>
  <si>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</si>
  <si>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</si>
  <si>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</si>
  <si>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</si>
  <si>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</si>
  <si>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</si>
  <si>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</si>
  <si>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</si>
  <si>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</si>
  <si>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</si>
  <si>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</si>
  <si>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</si>
  <si>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</si>
  <si>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</si>
  <si>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</si>
  <si>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</si>
  <si>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</si>
  <si>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</si>
  <si>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</si>
  <si>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</si>
  <si>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</si>
  <si>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</si>
  <si>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</si>
  <si>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</si>
  <si>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</si>
  <si>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</si>
  <si>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</si>
  <si>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</si>
  <si>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</si>
  <si>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</si>
  <si>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</si>
  <si>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</si>
  <si>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</si>
  <si>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</si>
  <si>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</si>
  <si>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</si>
  <si>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</si>
  <si>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</si>
  <si>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</si>
  <si>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</si>
  <si>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</si>
  <si>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</si>
  <si>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</si>
  <si>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</si>
  <si>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</si>
  <si>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</si>
  <si>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</si>
  <si>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</si>
  <si>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</si>
  <si>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</si>
  <si>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</si>
  <si>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</si>
  <si>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</si>
  <si>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</si>
  <si>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</si>
  <si>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</si>
  <si>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</si>
  <si>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</si>
  <si>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</si>
  <si>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</si>
  <si>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</si>
  <si>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</si>
  <si>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</si>
  <si>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</si>
  <si>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</si>
  <si>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</si>
  <si>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</si>
  <si>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</si>
  <si>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</si>
  <si>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</si>
  <si>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</si>
  <si>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</si>
  <si>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</si>
  <si>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</si>
  <si>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</si>
  <si>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</si>
  <si>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</si>
  <si>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</si>
  <si>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</si>
  <si>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</si>
  <si>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</si>
  <si>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</si>
  <si>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</si>
  <si>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</si>
  <si>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</si>
  <si>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</si>
  <si>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</si>
  <si>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</si>
  <si>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</si>
  <si>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</si>
  <si>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</si>
  <si>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</si>
  <si>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</si>
  <si>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</si>
  <si>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</si>
  <si>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</si>
  <si>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</si>
  <si>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</si>
  <si>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</si>
  <si>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</si>
  <si>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</si>
  <si>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</si>
  <si>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</si>
  <si>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</si>
  <si>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</si>
  <si>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</si>
  <si>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</si>
  <si>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</si>
  <si>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</si>
  <si>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</si>
  <si>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</si>
  <si>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</si>
  <si>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</si>
  <si>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</si>
  <si>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</si>
  <si>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</si>
  <si>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</si>
  <si>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</si>
  <si>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</si>
  <si>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</si>
  <si>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</si>
  <si>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</si>
  <si>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</si>
  <si>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</si>
  <si>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</si>
  <si>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</si>
  <si>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</si>
  <si>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</si>
  <si>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</si>
  <si>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</si>
  <si>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</si>
  <si>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</si>
  <si>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</si>
  <si>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</si>
  <si>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</si>
  <si>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</si>
  <si>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</si>
  <si>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</si>
  <si>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</si>
  <si>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</si>
  <si>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</si>
  <si>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</si>
  <si>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</si>
  <si>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</si>
  <si>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</si>
  <si>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</si>
  <si>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</si>
  <si>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</si>
  <si>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</si>
  <si>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</si>
  <si>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</si>
  <si>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</si>
  <si>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</si>
  <si>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</si>
  <si>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</si>
  <si>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</si>
  <si>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</si>
  <si>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</si>
  <si>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</si>
  <si>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</si>
  <si>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</si>
  <si>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</si>
  <si>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</si>
  <si>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</si>
  <si>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</si>
  <si>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</si>
  <si>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</si>
  <si>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</si>
  <si>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</si>
  <si>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</si>
  <si>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</si>
  <si>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</si>
  <si>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</si>
  <si>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</si>
  <si>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</si>
  <si>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</si>
  <si>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</si>
  <si>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</si>
  <si>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</si>
  <si>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</si>
  <si>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</si>
  <si>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</si>
  <si>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</si>
  <si>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</si>
  <si>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</si>
  <si>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</si>
  <si>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</si>
  <si>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</si>
  <si>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</si>
  <si>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</si>
  <si>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</si>
  <si>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</si>
  <si>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</si>
  <si>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</si>
  <si>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</si>
  <si>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</si>
  <si>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</si>
  <si>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</si>
  <si>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</si>
  <si>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</si>
  <si>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</si>
  <si>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</si>
  <si>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</si>
  <si>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</si>
  <si>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</si>
  <si>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</si>
  <si>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</si>
  <si>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</si>
  <si>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</si>
  <si>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</si>
  <si>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</si>
  <si>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</si>
  <si>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</si>
  <si>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</si>
  <si>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</si>
  <si>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</si>
  <si>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</si>
  <si>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</si>
  <si>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</si>
  <si>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</si>
  <si>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</si>
  <si>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</si>
  <si>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</si>
  <si>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</si>
  <si>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</si>
  <si>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</si>
  <si>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</si>
  <si>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</si>
  <si>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</si>
  <si>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</si>
  <si>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</si>
  <si>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</si>
  <si>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</si>
  <si>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</si>
  <si>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</si>
  <si>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</si>
  <si>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</si>
  <si>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</si>
  <si>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</si>
  <si>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</si>
  <si>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</si>
  <si>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</si>
  <si>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</si>
  <si>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</si>
  <si>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</si>
  <si>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</si>
  <si>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</si>
  <si>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</si>
  <si>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</si>
  <si>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</si>
  <si>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</si>
  <si>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</si>
  <si>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</si>
  <si>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</si>
  <si>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</si>
  <si>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</si>
  <si>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</si>
  <si>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</si>
  <si>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</si>
  <si>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</si>
  <si>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</si>
  <si>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</si>
  <si>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</si>
  <si>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</si>
  <si>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</si>
  <si>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</si>
  <si>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</si>
  <si>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</si>
  <si>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</si>
  <si>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</si>
  <si>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</si>
  <si>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</si>
  <si>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</si>
  <si>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</si>
  <si>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</si>
  <si>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</si>
  <si>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</si>
  <si>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</si>
  <si>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</si>
  <si>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</si>
  <si>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</si>
  <si>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</si>
  <si>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</si>
  <si>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</si>
  <si>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</si>
  <si>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</si>
  <si>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</si>
  <si>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</si>
  <si>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</si>
  <si>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</si>
  <si>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</si>
  <si>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</si>
  <si>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</si>
  <si>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</si>
  <si>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</si>
  <si>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</si>
  <si>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</si>
  <si>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</si>
  <si>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</si>
  <si>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</si>
  <si>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</si>
  <si>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</si>
  <si>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</si>
  <si>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</si>
  <si>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</si>
  <si>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</si>
  <si>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</si>
  <si>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</si>
  <si>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</si>
  <si>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</si>
  <si>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</si>
  <si>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</si>
  <si>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</si>
  <si>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</si>
  <si>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</si>
  <si>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</si>
  <si>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</si>
  <si>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</si>
  <si>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</si>
  <si>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</si>
  <si>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</si>
  <si>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</si>
  <si>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</si>
  <si>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</si>
  <si>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</si>
  <si>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</si>
  <si>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</si>
  <si>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</si>
  <si>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</si>
  <si>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</si>
  <si>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</si>
  <si>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</si>
  <si>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</si>
  <si>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</si>
  <si>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</si>
  <si>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</si>
  <si>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</si>
  <si>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</si>
  <si>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</si>
  <si>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</si>
  <si>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</si>
  <si>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</si>
  <si>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</si>
  <si>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</si>
  <si>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</si>
  <si>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</si>
  <si>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</si>
  <si>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</si>
  <si>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</si>
  <si>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</si>
  <si>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</si>
  <si>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</si>
  <si>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</si>
  <si>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</si>
  <si>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</si>
  <si>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</si>
  <si>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</si>
  <si>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</si>
  <si>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</si>
  <si>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</si>
  <si>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</si>
  <si>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</si>
  <si>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</si>
  <si>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</si>
  <si>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</si>
  <si>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</si>
  <si>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</si>
  <si>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</si>
  <si>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</si>
  <si>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</si>
  <si>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</si>
  <si>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</si>
  <si>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</si>
  <si>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</si>
  <si>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</si>
  <si>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</si>
  <si>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</si>
  <si>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</si>
  <si>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</si>
  <si>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</si>
  <si>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</si>
  <si>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</si>
  <si>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</si>
  <si>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</si>
  <si>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</si>
  <si>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</si>
  <si>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</si>
  <si>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</si>
  <si>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</si>
  <si>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</si>
  <si>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</si>
  <si>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</si>
  <si>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</si>
  <si>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</si>
  <si>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</si>
  <si>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</si>
  <si>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</si>
  <si>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</si>
  <si>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</si>
  <si>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</si>
  <si>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</si>
  <si>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</si>
  <si>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</si>
  <si>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</si>
  <si>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</si>
  <si>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</si>
  <si>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</si>
  <si>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</si>
  <si>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</si>
  <si>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</si>
  <si>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</si>
  <si>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</si>
  <si>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</si>
  <si>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</si>
  <si>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</si>
  <si>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</si>
  <si>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</si>
  <si>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</si>
  <si>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</si>
  <si>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</si>
  <si>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</si>
  <si>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</si>
  <si>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</si>
  <si>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</si>
  <si>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</si>
  <si>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</si>
  <si>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</si>
  <si>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</si>
  <si>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</si>
  <si>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</si>
  <si>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</si>
  <si>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</si>
  <si>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</si>
  <si>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</si>
  <si>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</si>
  <si>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</si>
  <si>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</si>
  <si>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</si>
  <si>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</si>
  <si>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</si>
  <si>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</si>
  <si>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</si>
  <si>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</si>
  <si>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</si>
  <si>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</si>
  <si>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</si>
  <si>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</si>
  <si>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</si>
  <si>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</si>
  <si>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</si>
  <si>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</si>
  <si>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</si>
  <si>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</si>
  <si>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</si>
  <si>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</si>
  <si>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</si>
  <si>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</si>
  <si>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</si>
  <si>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</si>
  <si>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</si>
  <si>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</si>
  <si>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</si>
  <si>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</si>
  <si>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</si>
  <si>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</si>
  <si>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</si>
  <si>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</si>
  <si>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</si>
  <si>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</si>
  <si>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</si>
  <si>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</si>
  <si>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</si>
  <si>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</si>
  <si>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</si>
  <si>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</si>
  <si>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</si>
  <si>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</si>
  <si>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</si>
  <si>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</si>
  <si>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</si>
  <si>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</si>
  <si>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</si>
  <si>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</si>
  <si>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</si>
  <si>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</si>
  <si>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</si>
  <si>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</si>
  <si>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</si>
  <si>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</si>
  <si>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</si>
  <si>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</si>
  <si>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</si>
  <si>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</si>
  <si>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</si>
  <si>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</si>
  <si>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</si>
  <si>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</si>
  <si>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</si>
  <si>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</si>
  <si>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</si>
  <si>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</si>
  <si>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</si>
  <si>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</si>
  <si>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</si>
  <si>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</si>
  <si>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</si>
  <si>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</si>
  <si>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</si>
  <si>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</si>
  <si>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</si>
  <si>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</si>
  <si>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</si>
  <si>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</si>
  <si>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</si>
  <si>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</si>
  <si>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</si>
  <si>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</si>
  <si>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</si>
  <si>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</si>
  <si>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</si>
  <si>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</si>
  <si>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</si>
  <si>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</si>
  <si>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</si>
  <si>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</si>
  <si>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</si>
  <si>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</si>
  <si>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</si>
  <si>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</si>
  <si>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</si>
  <si>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</si>
  <si>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</si>
  <si>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</si>
  <si>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</si>
  <si>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</si>
  <si>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</si>
  <si>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</si>
  <si>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</si>
  <si>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</si>
  <si>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</si>
  <si>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</si>
  <si>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</si>
  <si>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</si>
  <si>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</si>
  <si>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</si>
  <si>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</si>
  <si>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</si>
  <si>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</si>
  <si>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</si>
  <si>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</si>
  <si>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</si>
  <si>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</si>
  <si>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</si>
  <si>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</si>
  <si>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</si>
  <si>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</si>
  <si>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</si>
  <si>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</si>
  <si>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</si>
  <si>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</si>
  <si>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</si>
  <si>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</si>
  <si>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</si>
  <si>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</si>
  <si>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</si>
  <si>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</si>
  <si>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</si>
  <si>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</si>
  <si>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</si>
  <si>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</si>
  <si>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</si>
  <si>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</si>
  <si>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</si>
  <si>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</si>
  <si>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</si>
  <si>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</si>
  <si>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</si>
  <si>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</si>
  <si>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</si>
  <si>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</si>
  <si>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</si>
  <si>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</si>
  <si>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</si>
  <si>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</si>
  <si>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</si>
  <si>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</si>
  <si>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</si>
  <si>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</si>
  <si>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</si>
  <si>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</si>
  <si>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</si>
  <si>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</si>
  <si>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</si>
  <si>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</si>
  <si>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</si>
  <si>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</si>
  <si>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</si>
  <si>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</si>
  <si>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</si>
  <si>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</si>
  <si>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</si>
  <si>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</si>
  <si>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</si>
  <si>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</si>
  <si>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</si>
  <si>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</si>
  <si>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</si>
  <si>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</si>
  <si>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</si>
  <si>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</si>
  <si>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</si>
  <si>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</si>
  <si>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</si>
  <si>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</si>
  <si>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</si>
  <si>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</si>
  <si>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</si>
  <si>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</si>
  <si>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</si>
  <si>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</si>
  <si>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</si>
  <si>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</si>
  <si>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</si>
  <si>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</si>
  <si>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</si>
  <si>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</si>
  <si>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</si>
  <si>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</si>
  <si>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</si>
  <si>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</si>
  <si>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</si>
  <si>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</si>
  <si>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</si>
  <si>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</si>
  <si>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</si>
  <si>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</si>
  <si>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</si>
  <si>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</si>
  <si>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</si>
  <si>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</si>
  <si>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</si>
  <si>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</si>
  <si>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</si>
  <si>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</si>
  <si>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</si>
  <si>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</si>
  <si>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</si>
  <si>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</si>
  <si>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</si>
  <si>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</si>
  <si>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</si>
  <si>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</si>
  <si>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</si>
  <si>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</si>
  <si>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</si>
  <si>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</si>
  <si>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</si>
  <si>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</si>
  <si>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</si>
  <si>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</si>
  <si>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</si>
  <si>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</si>
  <si>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</si>
  <si>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</si>
  <si>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</si>
  <si>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</si>
  <si>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</si>
  <si>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</si>
  <si>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</si>
  <si>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</si>
  <si>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</si>
  <si>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</si>
  <si>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</si>
  <si>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</si>
  <si>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</si>
  <si>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</si>
  <si>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</si>
  <si>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</si>
  <si>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</si>
  <si>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</si>
  <si>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</si>
  <si>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</si>
  <si>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</si>
  <si>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</si>
  <si>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</si>
  <si>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</si>
  <si>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</si>
  <si>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</si>
  <si>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</si>
  <si>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</si>
  <si>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</si>
  <si>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</si>
  <si>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</si>
  <si>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</si>
  <si>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</si>
  <si>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</si>
  <si>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</si>
  <si>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</si>
  <si>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</si>
  <si>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</si>
  <si>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</si>
  <si>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</si>
  <si>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</si>
  <si>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</si>
  <si>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</si>
  <si>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</si>
  <si>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</si>
  <si>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</si>
  <si>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</si>
  <si>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</si>
  <si>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</si>
  <si>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</si>
  <si>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</si>
  <si>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</si>
  <si>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</si>
  <si>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</si>
  <si>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</si>
  <si>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</si>
  <si>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</si>
  <si>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</si>
  <si>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</si>
  <si>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</si>
  <si>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</si>
  <si>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</si>
  <si>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</si>
  <si>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</si>
  <si>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</si>
  <si>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</si>
  <si>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</si>
  <si>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</si>
  <si>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</si>
  <si>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</si>
  <si>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</si>
  <si>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</si>
  <si>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</si>
  <si>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</si>
  <si>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</si>
  <si>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</si>
  <si>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</si>
  <si>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</si>
  <si>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</si>
  <si>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</si>
  <si>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</si>
  <si>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</si>
  <si>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</si>
  <si>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</si>
  <si>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</si>
  <si>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</si>
  <si>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</si>
  <si>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</si>
  <si>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</si>
  <si>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</si>
  <si>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</si>
  <si>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</si>
  <si>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</si>
  <si>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</si>
  <si>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</si>
  <si>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</si>
  <si>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</si>
  <si>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</si>
  <si>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</si>
  <si>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</si>
  <si>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</si>
  <si>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</si>
  <si>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</si>
  <si>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</si>
  <si>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</si>
  <si>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</si>
  <si>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</si>
  <si>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</si>
  <si>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</si>
  <si>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</si>
  <si>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</si>
  <si>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</si>
  <si>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</si>
  <si>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</si>
  <si>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</si>
  <si>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</si>
  <si>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</si>
  <si>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</si>
  <si>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</si>
  <si>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</si>
  <si>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</si>
  <si>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</si>
  <si>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</si>
  <si>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</si>
  <si>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</si>
  <si>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</si>
  <si>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</si>
  <si>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</si>
  <si>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</si>
  <si>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</si>
  <si>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</si>
  <si>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</si>
  <si>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</si>
  <si>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</si>
  <si>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</si>
  <si>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</si>
  <si>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</si>
  <si>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</si>
  <si>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</si>
  <si>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</si>
  <si>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</si>
  <si>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</si>
  <si>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</si>
  <si>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</si>
  <si>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</si>
  <si>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</si>
  <si>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</si>
  <si>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</si>
  <si>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</si>
  <si>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</si>
  <si>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</si>
  <si>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</si>
  <si>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</si>
  <si>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</si>
  <si>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</si>
  <si>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</si>
  <si>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</si>
  <si>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</si>
  <si>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</si>
  <si>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</si>
  <si>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</si>
  <si>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</si>
  <si>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</si>
  <si>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</si>
  <si>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</si>
  <si>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</si>
  <si>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</si>
  <si>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</si>
  <si>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</si>
  <si>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</si>
  <si>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</si>
  <si>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</si>
  <si>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</si>
  <si>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</si>
  <si>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</si>
  <si>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</si>
  <si>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</si>
  <si>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</si>
  <si>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</si>
  <si>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</si>
  <si>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</si>
  <si>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</si>
  <si>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</si>
  <si>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</si>
  <si>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</si>
  <si>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</si>
  <si>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</si>
  <si>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</si>
  <si>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</si>
  <si>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</si>
  <si>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</si>
  <si>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</si>
  <si>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</si>
  <si>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</si>
  <si>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</si>
  <si>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</si>
  <si>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</si>
  <si>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</si>
  <si>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</si>
  <si>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</si>
  <si>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</si>
  <si>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</si>
  <si>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</si>
  <si>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</si>
  <si>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</si>
  <si>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</si>
  <si>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</si>
  <si>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</si>
  <si>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</si>
  <si>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</si>
  <si>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</si>
  <si>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</si>
  <si>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</si>
  <si>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</si>
  <si>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</si>
  <si>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</si>
  <si>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</si>
  <si>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</si>
  <si>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</si>
  <si>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</si>
  <si>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</si>
  <si>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</si>
  <si>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</si>
  <si>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</si>
  <si>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</si>
  <si>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</si>
  <si>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</si>
  <si>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</si>
  <si>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</si>
  <si>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</si>
  <si>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</si>
  <si>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</si>
  <si>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</si>
  <si>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</si>
  <si>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</si>
  <si>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</si>
  <si>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</si>
  <si>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</si>
  <si>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</si>
  <si>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</si>
  <si>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</si>
  <si>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</si>
  <si>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</si>
  <si>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</si>
  <si>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</si>
  <si>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</si>
  <si>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</si>
  <si>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</si>
  <si>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</si>
  <si>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</si>
  <si>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</si>
  <si>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</si>
  <si>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</si>
  <si>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</si>
  <si>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</si>
  <si>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</si>
  <si>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</si>
  <si>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</si>
  <si>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</si>
  <si>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</si>
  <si>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</si>
  <si>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</si>
  <si>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</si>
  <si>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</si>
  <si>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</si>
  <si>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</si>
  <si>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</si>
  <si>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</si>
  <si>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</si>
  <si>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</si>
  <si>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</si>
  <si>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</si>
  <si>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</si>
  <si>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</si>
  <si>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</si>
  <si>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</si>
  <si>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</si>
  <si>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</si>
  <si>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</si>
  <si>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</si>
  <si>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</si>
  <si>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</si>
  <si>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</si>
  <si>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</si>
  <si>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</si>
  <si>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</si>
  <si>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</si>
  <si>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</si>
  <si>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</si>
  <si>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</si>
  <si>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</si>
  <si>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</si>
  <si>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</si>
  <si>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</si>
  <si>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</si>
  <si>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</si>
  <si>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</si>
  <si>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</si>
  <si>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</si>
  <si>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</si>
  <si>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</si>
  <si>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</si>
  <si>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</si>
  <si>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</si>
  <si>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</si>
  <si>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</si>
  <si>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</si>
  <si>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</si>
  <si>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</si>
  <si>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</si>
  <si>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</si>
  <si>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</si>
  <si>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</si>
  <si>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</si>
  <si>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</si>
  <si>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</si>
  <si>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</si>
  <si>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</si>
  <si>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</si>
  <si>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</si>
  <si>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</si>
  <si>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</si>
  <si>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</si>
  <si>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</si>
  <si>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</si>
  <si>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</si>
  <si>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</si>
  <si>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</si>
  <si>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</si>
  <si>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</si>
  <si>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</si>
  <si>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</si>
  <si>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</si>
  <si>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</si>
  <si>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</si>
  <si>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</si>
  <si>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</si>
  <si>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</si>
  <si>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</si>
  <si>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</si>
  <si>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</si>
  <si>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</si>
  <si>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</si>
  <si>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</si>
  <si>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</si>
  <si>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</si>
  <si>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</si>
  <si>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</si>
  <si>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</si>
  <si>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</si>
  <si>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</si>
  <si>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</si>
  <si>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</si>
  <si>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</si>
  <si>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</si>
  <si>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</si>
  <si>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</si>
  <si>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</si>
  <si>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</si>
  <si>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</si>
  <si>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</si>
  <si>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</si>
  <si>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</si>
  <si>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</si>
  <si>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</si>
  <si>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</si>
  <si>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</si>
  <si>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</si>
  <si>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</si>
  <si>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</si>
  <si>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</si>
  <si>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</si>
  <si>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</si>
  <si>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</si>
  <si>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</si>
  <si>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</si>
  <si>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</si>
  <si>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</si>
  <si>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</si>
  <si>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</si>
  <si>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</si>
  <si>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</si>
  <si>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</si>
  <si>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</si>
  <si>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</si>
  <si>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</si>
  <si>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</si>
  <si>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</si>
  <si>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</si>
  <si>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</si>
  <si>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</si>
  <si>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</si>
  <si>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</si>
  <si>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</si>
  <si>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</si>
  <si>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</si>
  <si>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</si>
  <si>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</si>
  <si>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</si>
  <si>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</si>
  <si>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</si>
  <si>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</si>
  <si>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</si>
  <si>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</si>
  <si>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</si>
  <si>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</si>
  <si>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</si>
  <si>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</si>
  <si>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</si>
  <si>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</si>
  <si>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</si>
  <si>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</si>
  <si>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</si>
  <si>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</si>
  <si>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</si>
  <si>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</si>
  <si>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</si>
  <si>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</si>
  <si>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</si>
  <si>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</si>
  <si>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</si>
  <si>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</si>
  <si>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</si>
  <si>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</si>
  <si>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</si>
  <si>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</si>
  <si>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</si>
  <si>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</si>
  <si>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</si>
  <si>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</si>
  <si>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</si>
  <si>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</si>
  <si>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</si>
  <si>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</si>
  <si>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</si>
  <si>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</si>
  <si>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</si>
  <si>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</si>
  <si>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</si>
  <si>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</si>
  <si>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</si>
  <si>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</si>
  <si>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</si>
  <si>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</si>
  <si>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</si>
  <si>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</si>
  <si>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</si>
  <si>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</si>
  <si>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</si>
  <si>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</si>
  <si>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</si>
  <si>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</si>
  <si>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</si>
  <si>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</si>
  <si>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</si>
  <si>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</si>
  <si>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</si>
  <si>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</si>
  <si>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</si>
  <si>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</si>
  <si>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</si>
  <si>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</si>
  <si>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</si>
  <si>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</si>
  <si>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</si>
  <si>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</si>
  <si>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</si>
  <si>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</si>
  <si>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</si>
  <si>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</si>
  <si>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</si>
  <si>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</si>
  <si>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</si>
  <si>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</si>
  <si>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</si>
  <si>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</si>
  <si>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</si>
  <si>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</si>
  <si>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</si>
  <si>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</si>
  <si>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</si>
  <si>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</si>
  <si>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</si>
  <si>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</si>
  <si>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</si>
  <si>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</si>
  <si>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</si>
  <si>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</si>
  <si>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</si>
  <si>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</si>
  <si>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</si>
  <si>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</si>
  <si>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</si>
  <si>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</si>
  <si>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</si>
  <si>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</si>
  <si>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</si>
  <si>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</si>
  <si>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</si>
  <si>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</si>
  <si>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</si>
  <si>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</si>
  <si>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</si>
  <si>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</si>
  <si>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</si>
  <si>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</si>
  <si>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</si>
  <si>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</si>
  <si>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</si>
  <si>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</si>
  <si>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</si>
  <si>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</si>
  <si>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</si>
  <si>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</si>
  <si>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</si>
  <si>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</si>
  <si>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</si>
  <si>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</si>
  <si>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</si>
  <si>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</si>
  <si>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</si>
  <si>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</si>
  <si>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</si>
  <si>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</si>
  <si>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</si>
  <si>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</si>
  <si>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</si>
  <si>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</si>
  <si>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</si>
  <si>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</si>
  <si>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</si>
  <si>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</si>
  <si>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</si>
  <si>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</si>
  <si>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</si>
  <si>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</si>
  <si>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</si>
  <si>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</si>
  <si>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</si>
  <si>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</si>
  <si>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</si>
  <si>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</si>
  <si>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</si>
  <si>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</si>
  <si>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</si>
  <si>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</si>
  <si>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</si>
  <si>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</si>
  <si>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</si>
  <si>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</si>
  <si>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</si>
  <si>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</si>
  <si>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</si>
  <si>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</si>
  <si>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</si>
  <si>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</si>
  <si>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</si>
  <si>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</si>
  <si>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</si>
  <si>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</si>
  <si>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</si>
  <si>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</si>
  <si>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</si>
  <si>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</si>
  <si>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</si>
  <si>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</si>
  <si>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</si>
  <si>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</si>
  <si>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</si>
  <si>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</si>
  <si>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</si>
  <si>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</si>
  <si>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</si>
  <si>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</si>
  <si>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</si>
  <si>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</si>
  <si>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</si>
  <si>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</si>
  <si>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</si>
  <si>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</si>
  <si>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</si>
  <si>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</si>
  <si>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</si>
  <si>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</si>
  <si>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</si>
  <si>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</si>
  <si>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</si>
  <si>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</si>
  <si>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</si>
  <si>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</si>
  <si>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</si>
  <si>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</si>
  <si>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</si>
  <si>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</si>
  <si>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</si>
  <si>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</si>
  <si>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</si>
  <si>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</si>
  <si>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</si>
  <si>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</si>
  <si>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</si>
  <si>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</si>
  <si>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</si>
  <si>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</si>
  <si>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</si>
  <si>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</si>
  <si>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</si>
  <si>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</si>
  <si>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</si>
  <si>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</si>
  <si>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</si>
  <si>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</si>
  <si>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</si>
  <si>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</si>
  <si>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</si>
  <si>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</si>
  <si>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</si>
  <si>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</si>
  <si>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</si>
  <si>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</si>
  <si>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</si>
  <si>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</si>
  <si>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</si>
  <si>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</si>
  <si>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</si>
  <si>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</si>
  <si>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</si>
  <si>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</si>
  <si>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</si>
  <si>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</si>
  <si>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</si>
  <si>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</si>
  <si>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</si>
  <si>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</si>
  <si>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</si>
  <si>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</si>
  <si>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</si>
  <si>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</si>
  <si>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</si>
  <si>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</si>
  <si>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</si>
  <si>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</si>
  <si>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</si>
  <si>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</si>
  <si>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</si>
  <si>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</si>
  <si>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</si>
  <si>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</si>
  <si>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</si>
  <si>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</si>
  <si>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</si>
  <si>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</si>
  <si>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</si>
  <si>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</si>
  <si>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</si>
  <si>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</si>
  <si>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</si>
  <si>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</si>
  <si>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</si>
  <si>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</si>
  <si>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</si>
  <si>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</si>
  <si>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</si>
  <si>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</si>
  <si>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</si>
  <si>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</si>
  <si>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</si>
  <si>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</si>
  <si>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</si>
  <si>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</si>
  <si>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</si>
  <si>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</si>
  <si>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</si>
  <si>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</si>
  <si>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</si>
  <si>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</si>
  <si>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</si>
  <si>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</si>
  <si>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</si>
  <si>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</si>
  <si>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</si>
  <si>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</si>
  <si>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</si>
  <si>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</si>
  <si>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</si>
  <si>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</si>
  <si>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</si>
  <si>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</si>
  <si>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</si>
  <si>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</si>
  <si>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</si>
  <si>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</si>
  <si>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</si>
  <si>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</si>
  <si>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</si>
  <si>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</si>
  <si>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</si>
  <si>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</si>
  <si>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</si>
  <si>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</si>
  <si>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</si>
  <si>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</si>
  <si>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</si>
  <si>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</si>
  <si>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</si>
  <si>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</si>
  <si>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</si>
  <si>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</si>
  <si>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</si>
  <si>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</si>
  <si>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</si>
  <si>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</si>
  <si>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</si>
  <si>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</si>
  <si>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</si>
  <si>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</si>
  <si>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</si>
  <si>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</si>
  <si>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</si>
  <si>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</si>
  <si>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</si>
  <si>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</si>
  <si>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</si>
  <si>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</si>
  <si>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</si>
  <si>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</si>
  <si>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</si>
  <si>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</si>
  <si>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</si>
  <si>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</si>
  <si>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</si>
  <si>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</si>
  <si>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</si>
  <si>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</si>
  <si>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</si>
  <si>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</si>
  <si>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</si>
  <si>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</si>
  <si>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</si>
  <si>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</si>
  <si>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</si>
  <si>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</si>
  <si>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</si>
  <si>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</si>
  <si>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</si>
  <si>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</si>
  <si>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</si>
  <si>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</si>
  <si>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</si>
  <si>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</si>
  <si>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</si>
  <si>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</si>
  <si>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</si>
  <si>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</si>
  <si>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</si>
  <si>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</si>
  <si>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</si>
  <si>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</si>
  <si>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</si>
  <si>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</si>
  <si>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</si>
  <si>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</si>
  <si>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</si>
  <si>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</si>
  <si>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</si>
  <si>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</si>
  <si>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</si>
  <si>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</si>
  <si>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</si>
  <si>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</si>
  <si>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</si>
  <si>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</si>
  <si>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</si>
  <si>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</si>
  <si>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</si>
  <si>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</si>
  <si>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</si>
  <si>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</si>
  <si>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</si>
  <si>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</si>
  <si>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</si>
  <si>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</si>
  <si>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</si>
  <si>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</si>
  <si>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</si>
  <si>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</si>
  <si>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</si>
  <si>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</si>
  <si>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</si>
  <si>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</si>
  <si>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</si>
  <si>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</si>
  <si>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</si>
  <si>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</si>
  <si>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</si>
  <si>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</si>
  <si>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</si>
  <si>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</si>
  <si>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</si>
  <si>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</si>
  <si>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</si>
  <si>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</si>
  <si>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</si>
  <si>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</si>
  <si>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</si>
  <si>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</si>
  <si>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</si>
  <si>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</si>
  <si>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</si>
  <si>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</si>
  <si>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</si>
  <si>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</si>
  <si>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</si>
  <si>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</si>
  <si>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</si>
  <si>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</si>
  <si>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</si>
  <si>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</si>
  <si>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</si>
  <si>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</si>
  <si>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</si>
  <si>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</si>
  <si>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</si>
  <si>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</si>
  <si>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</si>
  <si>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</si>
  <si>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</si>
  <si>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</si>
  <si>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</si>
  <si>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</si>
  <si>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</si>
  <si>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</si>
  <si>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</si>
  <si>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</si>
  <si>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</si>
  <si>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</si>
  <si>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</si>
  <si>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</si>
  <si>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</si>
  <si>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</si>
  <si>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</si>
  <si>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</si>
  <si>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</si>
  <si>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</si>
  <si>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</si>
  <si>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</si>
  <si>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</si>
  <si>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</si>
  <si>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</si>
  <si>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</si>
  <si>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</si>
  <si>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</si>
  <si>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</si>
  <si>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</si>
  <si>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</si>
  <si>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</si>
  <si>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</si>
  <si>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</si>
  <si>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</si>
  <si>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</si>
  <si>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</si>
  <si>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</si>
  <si>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</si>
  <si>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</si>
  <si>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</si>
  <si>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</si>
  <si>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</si>
  <si>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</si>
  <si>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</si>
  <si>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</si>
  <si>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</si>
  <si>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</si>
  <si>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</si>
  <si>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</si>
  <si>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</si>
  <si>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</si>
  <si>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</si>
  <si>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</si>
  <si>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</si>
  <si>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</si>
  <si>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</si>
  <si>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</si>
  <si>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</si>
  <si>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</si>
  <si>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</si>
  <si>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</si>
  <si>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</si>
  <si>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</si>
  <si>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</si>
  <si>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</si>
  <si>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</si>
  <si>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</si>
  <si>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</si>
  <si>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</si>
  <si>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</si>
  <si>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</si>
  <si>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</si>
  <si>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</si>
  <si>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</si>
  <si>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</si>
  <si>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</si>
  <si>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</si>
  <si>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</si>
  <si>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</si>
  <si>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</si>
  <si>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</si>
  <si>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</si>
  <si>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</si>
  <si>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</si>
  <si>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</si>
  <si>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</si>
  <si>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</si>
  <si>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</si>
  <si>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</si>
  <si>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</si>
  <si>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</si>
  <si>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</si>
  <si>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</si>
  <si>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</si>
  <si>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</si>
  <si>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</si>
  <si>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</si>
  <si>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</si>
  <si>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</si>
  <si>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</si>
  <si>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</si>
  <si>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</si>
  <si>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</si>
  <si>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</si>
  <si>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</si>
  <si>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</si>
  <si>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</si>
  <si>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</si>
  <si>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</si>
  <si>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</si>
  <si>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</si>
  <si>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</si>
  <si>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</si>
  <si>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</si>
  <si>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</si>
  <si>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</si>
  <si>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</si>
  <si>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</si>
  <si>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</si>
  <si>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</si>
  <si>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</si>
  <si>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</si>
  <si>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</si>
  <si>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</si>
  <si>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</si>
  <si>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</si>
  <si>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</si>
  <si>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</si>
  <si>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</si>
  <si>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</si>
  <si>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</si>
  <si>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</si>
  <si>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</si>
  <si>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</si>
  <si>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</si>
  <si>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</si>
  <si>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</si>
  <si>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</si>
  <si>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</si>
  <si>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</si>
  <si>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</si>
  <si>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</si>
  <si>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</si>
  <si>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</si>
  <si>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</si>
  <si>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</si>
  <si>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</si>
  <si>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</si>
  <si>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</si>
  <si>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</si>
  <si>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</si>
  <si>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</si>
  <si>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</si>
  <si>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</si>
  <si>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</si>
  <si>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</si>
  <si>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</si>
  <si>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</si>
  <si>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</si>
  <si>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</si>
  <si>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</si>
  <si>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</si>
  <si>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</si>
  <si>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</si>
  <si>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</si>
  <si>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</si>
  <si>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</si>
  <si>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</si>
  <si>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</si>
  <si>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</si>
  <si>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</si>
  <si>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</si>
  <si>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</si>
  <si>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</si>
  <si>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</si>
  <si>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</si>
  <si>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</si>
  <si>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</si>
  <si>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</si>
  <si>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</si>
  <si>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</si>
  <si>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</si>
  <si>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</si>
  <si>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</si>
  <si>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</si>
  <si>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</si>
  <si>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</si>
  <si>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</si>
  <si>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</si>
  <si>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</si>
  <si>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</si>
  <si>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</si>
  <si>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</si>
  <si>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</si>
  <si>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</si>
  <si>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</si>
  <si>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</si>
  <si>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</si>
  <si>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</si>
  <si>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</si>
  <si>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</si>
  <si>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</si>
  <si>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</si>
  <si>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</si>
  <si>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</si>
  <si>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</si>
  <si>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</si>
  <si>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</si>
  <si>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</si>
  <si>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</si>
  <si>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</si>
  <si>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</si>
  <si>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</si>
  <si>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</si>
  <si>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</si>
  <si>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</si>
  <si>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</si>
  <si>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</si>
  <si>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</si>
  <si>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</si>
  <si>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</si>
  <si>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</si>
  <si>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</si>
  <si>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</si>
  <si>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</si>
  <si>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</si>
  <si>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</si>
  <si>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</si>
  <si>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</si>
  <si>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</si>
  <si>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</si>
  <si>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</si>
  <si>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</si>
  <si>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</si>
  <si>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</si>
  <si>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</si>
  <si>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</si>
  <si>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</si>
  <si>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</si>
  <si>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</si>
  <si>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</si>
  <si>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</si>
  <si>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</si>
  <si>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</si>
  <si>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</si>
  <si>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</si>
  <si>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</si>
  <si>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</si>
  <si>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</si>
  <si>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</si>
  <si>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</si>
  <si>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</si>
  <si>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</si>
  <si>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</si>
  <si>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</si>
  <si>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</si>
  <si>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</si>
  <si>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</si>
  <si>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</si>
  <si>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</si>
  <si>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</si>
  <si>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</si>
  <si>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</si>
  <si>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</si>
  <si>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</si>
  <si>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</si>
  <si>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</si>
  <si>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</si>
  <si>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</si>
  <si>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</si>
  <si>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</si>
  <si>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</si>
  <si>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</si>
  <si>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</si>
  <si>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</si>
  <si>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</si>
  <si>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</si>
  <si>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</si>
  <si>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</si>
  <si>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</si>
  <si>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</si>
  <si>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</si>
  <si>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</si>
  <si>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</si>
  <si>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</si>
  <si>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</si>
  <si>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</si>
  <si>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</si>
  <si>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</si>
  <si>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</si>
  <si>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</si>
  <si>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</si>
  <si>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</si>
  <si>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</si>
  <si>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</si>
  <si>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</si>
  <si>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</si>
  <si>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</si>
  <si>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</si>
  <si>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</si>
  <si>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</si>
  <si>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</si>
  <si>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</si>
  <si>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</si>
  <si>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</si>
  <si>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</si>
  <si>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</si>
  <si>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</si>
  <si>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</si>
  <si>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</si>
  <si>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</si>
  <si>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</si>
  <si>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</si>
  <si>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</si>
  <si>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</si>
  <si>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</si>
  <si>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</si>
  <si>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</si>
  <si>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</si>
  <si>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</si>
  <si>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</si>
  <si>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</si>
  <si>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</si>
  <si>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</si>
  <si>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</si>
  <si>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</si>
  <si>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</si>
  <si>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</si>
  <si>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</si>
  <si>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</si>
  <si>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</si>
  <si>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</si>
  <si>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</si>
  <si>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</si>
  <si>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</si>
  <si>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</si>
  <si>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</si>
  <si>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</si>
  <si>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</si>
  <si>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</si>
  <si>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</si>
  <si>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</si>
  <si>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</si>
  <si>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</si>
  <si>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</si>
  <si>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</si>
  <si>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</si>
  <si>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</si>
  <si>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</si>
  <si>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</si>
  <si>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</si>
  <si>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</si>
  <si>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</si>
  <si>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</si>
  <si>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</si>
  <si>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</si>
  <si>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</si>
  <si>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</si>
  <si>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</si>
  <si>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</si>
  <si>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</si>
  <si>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</si>
  <si>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</si>
  <si>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</si>
  <si>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</si>
  <si>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</si>
  <si>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</si>
  <si>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</si>
  <si>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</si>
  <si>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</si>
  <si>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</si>
  <si>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</si>
  <si>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</si>
  <si>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</si>
  <si>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</si>
  <si>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</si>
  <si>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</si>
  <si>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</si>
  <si>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</si>
  <si>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</si>
  <si>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</si>
  <si>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</si>
  <si>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</si>
  <si>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</si>
  <si>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</si>
  <si>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</si>
  <si>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</si>
  <si>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</si>
  <si>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</si>
  <si>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</si>
  <si>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</si>
  <si>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</si>
  <si>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</si>
  <si>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</si>
  <si>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</si>
  <si>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</si>
  <si>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</si>
  <si>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</si>
  <si>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</si>
  <si>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</si>
  <si>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</si>
  <si>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</si>
  <si>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</si>
  <si>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</si>
  <si>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</si>
  <si>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</si>
  <si>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</si>
  <si>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</si>
  <si>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</si>
  <si>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</si>
  <si>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</si>
  <si>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</si>
  <si>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</si>
  <si>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</si>
  <si>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</si>
  <si>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</si>
  <si>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</si>
  <si>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</si>
  <si>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</si>
  <si>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</si>
  <si>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</si>
  <si>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</si>
  <si>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</si>
  <si>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</si>
  <si>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</si>
  <si>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</si>
  <si>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</si>
  <si>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</si>
  <si>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</si>
  <si>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</si>
  <si>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</si>
  <si>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</si>
  <si>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</si>
  <si>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</si>
  <si>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</si>
  <si>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</si>
  <si>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</si>
  <si>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</si>
  <si>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</si>
  <si>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</si>
  <si>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</si>
  <si>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</si>
  <si>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</si>
  <si>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</si>
  <si>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</si>
  <si>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</si>
  <si>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</si>
  <si>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</si>
  <si>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</si>
  <si>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</si>
  <si>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</si>
  <si>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</si>
  <si>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</si>
  <si>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</si>
  <si>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</si>
  <si>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</si>
  <si>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</si>
  <si>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</si>
  <si>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</si>
  <si>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</si>
  <si>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</si>
  <si>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</si>
  <si>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</si>
  <si>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</si>
  <si>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</si>
  <si>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</si>
  <si>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</si>
  <si>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</si>
  <si>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</si>
  <si>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</si>
  <si>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</si>
  <si>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</si>
  <si>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</si>
  <si>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</si>
  <si>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</si>
  <si>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</si>
  <si>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</si>
  <si>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</si>
  <si>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</si>
  <si>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</si>
  <si>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</si>
  <si>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</si>
  <si>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</si>
  <si>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</si>
  <si>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</si>
  <si>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</si>
  <si>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</si>
  <si>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</si>
  <si>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</si>
  <si>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</si>
  <si>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</si>
  <si>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</si>
  <si>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</si>
  <si>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</si>
  <si>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</si>
  <si>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</si>
  <si>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</si>
  <si>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</si>
  <si>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</si>
  <si>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</si>
  <si>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</si>
  <si>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</si>
  <si>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</si>
  <si>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</si>
  <si>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</si>
  <si>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</si>
  <si>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</si>
  <si>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</si>
  <si>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</si>
  <si>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</si>
  <si>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</si>
  <si>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</si>
  <si>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</si>
  <si>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</si>
  <si>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</si>
  <si>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</si>
  <si>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</si>
  <si>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</si>
  <si>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</si>
  <si>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</si>
  <si>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</si>
  <si>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</si>
  <si>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</si>
  <si>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</si>
  <si>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</si>
  <si>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</si>
  <si>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</si>
  <si>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</si>
  <si>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</si>
  <si>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</si>
  <si>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</si>
  <si>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</si>
  <si>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</si>
  <si>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</si>
  <si>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</si>
  <si>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</si>
  <si>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</si>
  <si>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</si>
  <si>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</si>
  <si>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</si>
  <si>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</si>
  <si>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</si>
  <si>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</si>
  <si>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</si>
  <si>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</si>
  <si>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</si>
  <si>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</si>
  <si>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</si>
  <si>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</si>
  <si>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</si>
  <si>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</si>
  <si>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</si>
  <si>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</si>
  <si>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</si>
  <si>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</si>
  <si>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</si>
  <si>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</si>
  <si>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</si>
  <si>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</si>
  <si>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</si>
  <si>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</si>
  <si>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</si>
  <si>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</si>
  <si>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</si>
  <si>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</si>
  <si>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</si>
  <si>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</si>
  <si>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</si>
  <si>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</si>
  <si>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</si>
  <si>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</si>
  <si>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</si>
  <si>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</si>
  <si>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</si>
  <si>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</si>
  <si>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</si>
  <si>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</si>
  <si>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</si>
  <si>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</si>
  <si>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</si>
  <si>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</si>
  <si>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</si>
  <si>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</si>
  <si>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</si>
  <si>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</si>
  <si>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</si>
  <si>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</si>
  <si>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</si>
  <si>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</si>
  <si>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</si>
  <si>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</si>
  <si>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</si>
  <si>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</si>
  <si>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</si>
  <si>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</si>
  <si>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</si>
  <si>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</si>
  <si>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</si>
  <si>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</si>
  <si>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</si>
  <si>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</si>
  <si>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</si>
  <si>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</si>
  <si>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</si>
  <si>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</si>
  <si>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</si>
  <si>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</si>
  <si>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</si>
  <si>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</si>
  <si>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</si>
  <si>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</si>
  <si>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</si>
  <si>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</si>
  <si>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</si>
  <si>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</si>
  <si>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</si>
  <si>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</si>
  <si>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</si>
  <si>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</si>
  <si>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</si>
  <si>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</si>
  <si>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</si>
  <si>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</si>
  <si>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</si>
  <si>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</si>
  <si>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</si>
  <si>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</si>
  <si>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</si>
  <si>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</si>
  <si>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</si>
  <si>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</si>
  <si>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</si>
  <si>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</si>
  <si>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</si>
  <si>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</si>
  <si>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</si>
  <si>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</si>
  <si>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</si>
  <si>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</si>
  <si>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</si>
  <si>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</si>
  <si>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</si>
  <si>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</si>
  <si>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</si>
  <si>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</si>
  <si>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</si>
  <si>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</si>
  <si>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</si>
  <si>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</si>
  <si>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</si>
  <si>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</si>
  <si>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</si>
  <si>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</si>
  <si>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</si>
  <si>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</si>
  <si>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</si>
  <si>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</si>
  <si>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</si>
  <si>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</si>
  <si>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</si>
  <si>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</si>
  <si>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</si>
  <si>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</si>
  <si>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</si>
  <si>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</si>
  <si>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</si>
  <si>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</si>
  <si>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</si>
  <si>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</si>
  <si>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</si>
  <si>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</si>
  <si>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</si>
  <si>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</si>
  <si>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</si>
  <si>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</si>
  <si>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</si>
  <si>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</si>
  <si>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</si>
  <si>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</si>
  <si>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</si>
  <si>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</si>
  <si>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</si>
  <si>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</si>
  <si>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</si>
  <si>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</si>
  <si>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</si>
  <si>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</si>
  <si>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</si>
  <si>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</si>
  <si>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</si>
  <si>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</si>
  <si>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</si>
  <si>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</si>
  <si>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</si>
  <si>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</si>
  <si>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</si>
  <si>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</si>
  <si>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</si>
  <si>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</si>
  <si>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</si>
  <si>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</si>
  <si>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</si>
  <si>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</si>
  <si>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</si>
  <si>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</si>
  <si>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</si>
  <si>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</si>
  <si>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</si>
  <si>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</si>
  <si>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</si>
  <si>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</si>
  <si>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</si>
  <si>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</si>
  <si>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</si>
  <si>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</si>
  <si>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</si>
  <si>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</si>
  <si>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</si>
  <si>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</si>
  <si>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</si>
  <si>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</si>
  <si>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</si>
  <si>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</si>
  <si>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</si>
  <si>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</si>
  <si>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</si>
  <si>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</si>
  <si>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</si>
  <si>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</si>
  <si>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</si>
  <si>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</si>
  <si>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</si>
  <si>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</si>
  <si>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</si>
  <si>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</si>
  <si>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</si>
  <si>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</si>
  <si>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</si>
  <si>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</si>
  <si>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</si>
  <si>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</si>
  <si>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</si>
  <si>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</si>
  <si>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</si>
  <si>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</si>
  <si>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</si>
  <si>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</si>
  <si>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</si>
  <si>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</si>
  <si>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</si>
  <si>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</si>
  <si>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</si>
  <si>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</si>
  <si>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</si>
  <si>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</si>
  <si>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</si>
  <si>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</si>
  <si>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</si>
  <si>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</si>
  <si>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</si>
  <si>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</si>
  <si>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</si>
  <si>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</si>
  <si>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</si>
  <si>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</si>
  <si>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</si>
  <si>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</si>
  <si>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</si>
  <si>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</si>
  <si>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</si>
  <si>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</si>
  <si>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</si>
  <si>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</si>
  <si>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</si>
  <si>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</si>
  <si>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</si>
  <si>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</si>
  <si>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</si>
  <si>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</si>
  <si>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</si>
  <si>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</si>
  <si>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</si>
  <si>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</si>
  <si>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</si>
  <si>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</si>
  <si>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</si>
  <si>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</si>
  <si>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</si>
  <si>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</si>
  <si>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</si>
  <si>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</si>
  <si>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</si>
  <si>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</si>
  <si>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</si>
  <si>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</si>
  <si>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</si>
  <si>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</si>
  <si>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</si>
  <si>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</si>
  <si>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</si>
  <si>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</si>
  <si>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</si>
  <si>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</si>
  <si>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</si>
  <si>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</si>
  <si>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</si>
  <si>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</si>
  <si>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</si>
  <si>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</si>
  <si>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</si>
  <si>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</si>
  <si>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</si>
  <si>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</si>
  <si>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</si>
  <si>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</si>
  <si>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</si>
  <si>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</si>
  <si>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</si>
  <si>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</si>
  <si>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</si>
  <si>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</si>
  <si>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</si>
  <si>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</si>
  <si>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</si>
  <si>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</si>
  <si>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</si>
  <si>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</si>
  <si>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</si>
  <si>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</si>
  <si>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</si>
  <si>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</si>
  <si>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</si>
  <si>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</si>
  <si>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</si>
  <si>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</si>
  <si>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</si>
  <si>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</si>
  <si>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</si>
  <si>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</si>
  <si>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</si>
  <si>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</si>
  <si>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</si>
  <si>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</si>
  <si>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</si>
  <si>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</si>
  <si>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</si>
  <si>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</si>
  <si>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</si>
  <si>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</si>
  <si>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</si>
  <si>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</si>
  <si>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</si>
  <si>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</si>
  <si>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</si>
  <si>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</si>
  <si>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</si>
  <si>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</si>
  <si>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</si>
  <si>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</si>
  <si>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</si>
  <si>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</si>
  <si>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</si>
  <si>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</si>
  <si>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</si>
  <si>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</si>
  <si>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</si>
  <si>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</si>
  <si>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</si>
  <si>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</si>
  <si>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</si>
  <si>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</si>
  <si>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</si>
  <si>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</si>
  <si>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</si>
  <si>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</si>
  <si>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</si>
  <si>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</si>
  <si>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</si>
  <si>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</si>
  <si>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</si>
  <si>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</si>
  <si>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</si>
  <si>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</si>
  <si>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</si>
  <si>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</si>
  <si>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</si>
  <si>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</si>
  <si>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</si>
  <si>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</si>
  <si>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</si>
  <si>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</si>
  <si>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</si>
  <si>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</si>
  <si>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</si>
  <si>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</si>
  <si>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</si>
  <si>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</si>
  <si>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</si>
  <si>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</si>
  <si>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</si>
  <si>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</si>
  <si>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</si>
  <si>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</si>
  <si>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</si>
  <si>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</si>
  <si>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</si>
  <si>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</si>
  <si>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</si>
  <si>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</si>
  <si>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</si>
  <si>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</si>
  <si>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</si>
  <si>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</si>
  <si>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</si>
  <si>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</si>
  <si>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</si>
  <si>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</si>
  <si>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</si>
  <si>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</si>
  <si>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</si>
  <si>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</si>
  <si>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</si>
  <si>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</si>
  <si>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</si>
  <si>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</si>
  <si>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</si>
  <si>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</si>
  <si>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</si>
  <si>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</si>
  <si>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</si>
  <si>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</si>
  <si>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</si>
  <si>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</si>
  <si>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</si>
  <si>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</si>
  <si>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</si>
  <si>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</si>
  <si>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</si>
  <si>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</si>
  <si>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</si>
  <si>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</si>
  <si>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</si>
  <si>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</si>
  <si>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</si>
  <si>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</si>
  <si>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</si>
  <si>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</si>
  <si>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</si>
  <si>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</si>
  <si>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</si>
  <si>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</si>
  <si>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</si>
  <si>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</si>
  <si>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</si>
  <si>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</si>
  <si>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</si>
  <si>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</si>
  <si>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</si>
  <si>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</si>
  <si>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</si>
  <si>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</si>
  <si>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</si>
  <si>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</si>
  <si>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</si>
  <si>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</si>
  <si>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</si>
  <si>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</si>
  <si>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</si>
  <si>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</si>
  <si>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</si>
  <si>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</si>
  <si>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</si>
  <si>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</si>
  <si>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</si>
  <si>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</si>
  <si>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</si>
  <si>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</si>
  <si>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</si>
  <si>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</si>
  <si>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</si>
  <si>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</si>
  <si>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</si>
  <si>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</si>
  <si>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</si>
  <si>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</si>
  <si>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</si>
  <si>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</si>
  <si>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</si>
  <si>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</si>
  <si>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</si>
  <si>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</si>
  <si>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</si>
  <si>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</si>
  <si>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</si>
  <si>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</si>
  <si>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</si>
  <si>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</si>
  <si>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</si>
  <si>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</si>
  <si>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</si>
  <si>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</si>
  <si>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</si>
  <si>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</si>
  <si>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</si>
  <si>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</si>
  <si>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</si>
  <si>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</si>
  <si>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</si>
  <si>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</si>
  <si>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</si>
  <si>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</si>
  <si>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</si>
  <si>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</si>
  <si>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</si>
  <si>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</si>
  <si>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</si>
  <si>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</si>
  <si>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</si>
  <si>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</si>
  <si>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</si>
  <si>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</si>
  <si>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</si>
  <si>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</si>
  <si>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</si>
  <si>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</si>
  <si>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</si>
  <si>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</si>
  <si>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</si>
  <si>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</si>
  <si>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</si>
  <si>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</si>
  <si>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</si>
  <si>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</si>
  <si>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</si>
  <si>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</si>
  <si>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</si>
  <si>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</si>
  <si>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</si>
  <si>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</si>
  <si>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</si>
  <si>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</si>
  <si>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</si>
  <si>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</si>
  <si>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</si>
  <si>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</si>
  <si>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</si>
  <si>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</si>
  <si>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</si>
  <si>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</si>
  <si>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</si>
  <si>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</si>
  <si>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</si>
  <si>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</si>
  <si>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</si>
  <si>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</si>
  <si>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</si>
  <si>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</si>
  <si>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</si>
  <si>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</si>
  <si>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</si>
  <si>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</si>
  <si>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</si>
  <si>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</si>
  <si>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</si>
  <si>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</si>
  <si>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</si>
  <si>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</si>
  <si>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</si>
  <si>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</si>
  <si>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</si>
  <si>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</si>
  <si>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</si>
  <si>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</si>
  <si>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</si>
  <si>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</si>
  <si>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</si>
  <si>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</si>
  <si>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</si>
  <si>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</si>
  <si>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</si>
  <si>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</si>
  <si>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</si>
  <si>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</si>
  <si>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</si>
  <si>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</si>
  <si>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</si>
  <si>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</si>
  <si>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</si>
  <si>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</si>
  <si>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</si>
  <si>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</si>
  <si>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</si>
  <si>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</si>
  <si>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</si>
  <si>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</si>
  <si>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</si>
  <si>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</si>
  <si>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</si>
  <si>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</si>
  <si>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</si>
  <si>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</si>
  <si>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</si>
  <si>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</si>
  <si>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</si>
  <si>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</si>
  <si>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</si>
  <si>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</si>
  <si>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</si>
  <si>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</si>
  <si>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</si>
  <si>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</si>
  <si>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</si>
  <si>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</si>
  <si>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</si>
  <si>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</si>
  <si>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</si>
  <si>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</si>
  <si>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</si>
  <si>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</si>
  <si>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</si>
  <si>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</si>
  <si>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</si>
  <si>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</si>
  <si>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</si>
  <si>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</si>
  <si>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</si>
  <si>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</si>
  <si>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</si>
  <si>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</si>
  <si>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</si>
  <si>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</si>
  <si>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</si>
  <si>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</si>
  <si>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</si>
  <si>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</si>
  <si>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</si>
  <si>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</si>
  <si>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</si>
  <si>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</si>
  <si>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</si>
  <si>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</si>
  <si>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</si>
  <si>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</si>
  <si>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</si>
  <si>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</si>
  <si>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</si>
  <si>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</si>
  <si>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</si>
  <si>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</si>
  <si>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</si>
  <si>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</si>
  <si>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</si>
  <si>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</si>
  <si>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</si>
  <si>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</si>
  <si>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</si>
  <si>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</si>
  <si>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</si>
  <si>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</si>
  <si>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</si>
  <si>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</si>
  <si>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</si>
  <si>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</si>
  <si>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</si>
  <si>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</si>
  <si>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</si>
  <si>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</si>
  <si>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</si>
  <si>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</si>
  <si>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</si>
  <si>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</si>
  <si>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</si>
  <si>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</si>
  <si>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</si>
  <si>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</si>
  <si>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</si>
  <si>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</si>
  <si>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</si>
  <si>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</si>
  <si>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</si>
  <si>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</si>
  <si>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</si>
  <si>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</si>
  <si>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</si>
  <si>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</si>
  <si>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</si>
  <si>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</si>
  <si>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</si>
  <si>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</si>
  <si>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</si>
  <si>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</si>
  <si>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</si>
  <si>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</si>
  <si>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</si>
  <si>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</si>
  <si>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</si>
  <si>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</si>
  <si>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</si>
  <si>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</si>
  <si>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</si>
  <si>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</si>
  <si>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</si>
  <si>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</si>
  <si>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</si>
  <si>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</si>
  <si>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</si>
  <si>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</si>
  <si>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</si>
  <si>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</si>
  <si>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</si>
  <si>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</si>
  <si>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</si>
  <si>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</si>
  <si>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</si>
  <si>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</si>
  <si>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</si>
  <si>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</si>
  <si>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</si>
  <si>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</si>
  <si>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</si>
  <si>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</si>
  <si>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</si>
  <si>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</si>
  <si>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</si>
  <si>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</si>
  <si>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</si>
  <si>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</si>
  <si>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</si>
  <si>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</si>
  <si>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</si>
  <si>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</si>
  <si>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</si>
  <si>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</si>
  <si>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</si>
  <si>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</si>
  <si>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</si>
  <si>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</si>
  <si>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</si>
  <si>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</si>
  <si>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</si>
  <si>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</si>
  <si>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</si>
  <si>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</si>
  <si>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</si>
  <si>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</si>
  <si>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</si>
  <si>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</si>
  <si>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</si>
  <si>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</si>
  <si>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</si>
  <si>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</si>
  <si>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</si>
  <si>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</si>
  <si>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</si>
  <si>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</si>
  <si>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</si>
  <si>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</si>
  <si>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</si>
  <si>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</si>
  <si>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</si>
  <si>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</si>
  <si>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</si>
  <si>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</si>
  <si>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</si>
  <si>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</si>
  <si>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</si>
  <si>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</si>
  <si>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</si>
  <si>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</si>
  <si>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</si>
  <si>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</si>
  <si>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</si>
  <si>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</si>
  <si>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</si>
  <si>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</si>
  <si>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</si>
  <si>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</si>
  <si>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</si>
  <si>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</si>
  <si>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</si>
  <si>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</si>
  <si>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</si>
  <si>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</si>
  <si>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</si>
  <si>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</si>
  <si>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</si>
  <si>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</si>
  <si>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</si>
  <si>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</si>
  <si>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</si>
  <si>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</si>
  <si>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</si>
  <si>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</si>
  <si>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</si>
  <si>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</si>
  <si>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</si>
  <si>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</si>
  <si>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</si>
  <si>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</si>
  <si>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</si>
  <si>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</si>
  <si>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</si>
  <si>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</si>
  <si>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</si>
  <si>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</si>
  <si>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</si>
  <si>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</si>
  <si>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</si>
  <si>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</si>
  <si>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</si>
  <si>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</si>
  <si>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</si>
  <si>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</si>
  <si>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</si>
  <si>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</si>
  <si>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</si>
  <si>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</si>
  <si>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</si>
  <si>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</si>
  <si>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</si>
  <si>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</si>
  <si>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</si>
  <si>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</si>
  <si>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</si>
  <si>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</si>
  <si>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</si>
  <si>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</si>
  <si>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</si>
  <si>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</si>
  <si>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</si>
  <si>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</si>
  <si>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</si>
  <si>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</si>
  <si>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</si>
  <si>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</si>
  <si>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</si>
  <si>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</si>
  <si>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</si>
  <si>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</si>
  <si>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</si>
  <si>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</si>
  <si>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</si>
  <si>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</si>
  <si>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</si>
  <si>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</si>
  <si>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</si>
  <si>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</si>
  <si>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</si>
  <si>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</si>
  <si>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</si>
  <si>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</si>
  <si>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</si>
  <si>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</si>
  <si>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</si>
  <si>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</si>
  <si>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</si>
  <si>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</si>
  <si>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</si>
  <si>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</si>
  <si>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</si>
  <si>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</si>
  <si>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</si>
  <si>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</si>
  <si>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</si>
  <si>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</si>
  <si>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</si>
  <si>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</si>
  <si>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</si>
  <si>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</si>
  <si>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</si>
  <si>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</si>
  <si>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</si>
  <si>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</si>
  <si>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</si>
  <si>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</si>
  <si>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</si>
  <si>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</si>
  <si>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</si>
  <si>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</si>
  <si>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</si>
  <si>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</si>
  <si>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</si>
  <si>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</si>
  <si>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</si>
  <si>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</si>
  <si>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</si>
  <si>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</si>
  <si>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</si>
  <si>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</si>
  <si>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</si>
  <si>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</si>
  <si>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</si>
  <si>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</si>
  <si>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</si>
  <si>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</si>
  <si>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</si>
  <si>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</si>
  <si>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</si>
  <si>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</si>
  <si>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</si>
  <si>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</si>
  <si>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</si>
  <si>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</si>
  <si>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</si>
  <si>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</si>
  <si>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</si>
  <si>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</si>
  <si>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</si>
  <si>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</si>
  <si>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</si>
  <si>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</si>
  <si>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</si>
  <si>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</si>
  <si>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</si>
  <si>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</si>
  <si>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</si>
  <si>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</si>
  <si>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</si>
  <si>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</si>
  <si>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</si>
  <si>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</si>
  <si>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</si>
  <si>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</si>
  <si>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</si>
  <si>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</si>
  <si>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</si>
  <si>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</si>
  <si>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</si>
  <si>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</si>
  <si>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</si>
  <si>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</si>
  <si>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</si>
  <si>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</si>
  <si>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</si>
  <si>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</si>
  <si>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</si>
  <si>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</si>
  <si>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</si>
  <si>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</si>
  <si>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</si>
  <si>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</si>
  <si>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</si>
  <si>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</si>
  <si>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</si>
  <si>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</si>
  <si>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</si>
  <si>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</si>
  <si>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</si>
  <si>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</si>
  <si>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</si>
  <si>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</si>
  <si>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</si>
  <si>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</si>
  <si>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</si>
  <si>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</si>
  <si>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</si>
  <si>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</si>
  <si>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</si>
  <si>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</si>
  <si>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</si>
  <si>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</si>
  <si>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</si>
  <si>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</si>
  <si>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</si>
  <si>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</si>
  <si>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</si>
  <si>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</si>
  <si>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</si>
  <si>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</si>
  <si>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</si>
  <si>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</si>
  <si>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</si>
  <si>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</si>
  <si>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</si>
  <si>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</si>
  <si>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</si>
  <si>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</si>
  <si>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</si>
  <si>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</si>
  <si>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</si>
  <si>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</si>
  <si>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</si>
  <si>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</si>
  <si>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</si>
  <si>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</si>
  <si>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</si>
  <si>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</si>
  <si>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</si>
  <si>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</si>
  <si>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</si>
  <si>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</si>
  <si>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</si>
  <si>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</si>
  <si>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</si>
  <si>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</si>
  <si>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</si>
  <si>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</si>
  <si>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</si>
  <si>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</si>
  <si>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</si>
  <si>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</si>
  <si>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</si>
  <si>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</si>
  <si>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</si>
  <si>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</si>
  <si>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</si>
  <si>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</si>
  <si>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</si>
  <si>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</si>
  <si>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</si>
  <si>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</si>
  <si>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</si>
  <si>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</si>
  <si>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</si>
  <si>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</si>
  <si>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</si>
  <si>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</si>
  <si>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</si>
  <si>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</si>
  <si>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</si>
  <si>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</si>
  <si>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</si>
  <si>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</si>
  <si>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</si>
  <si>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</si>
  <si>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</si>
  <si>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</si>
  <si>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</si>
  <si>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</si>
  <si>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</si>
  <si>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</si>
  <si>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</si>
  <si>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</si>
  <si>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</si>
  <si>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</si>
  <si>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</si>
  <si>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</si>
  <si>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</si>
  <si>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</si>
  <si>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</si>
  <si>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</si>
  <si>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</si>
  <si>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</si>
  <si>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</si>
  <si>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</si>
  <si>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</si>
  <si>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</si>
  <si>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</si>
  <si>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</si>
  <si>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</si>
  <si>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</si>
  <si>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</si>
  <si>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</si>
  <si>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</si>
  <si>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</si>
  <si>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</si>
  <si>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</si>
  <si>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</si>
  <si>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</si>
  <si>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</si>
  <si>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</si>
  <si>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</si>
  <si>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</si>
  <si>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</si>
  <si>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</si>
  <si>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</si>
  <si>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</si>
  <si>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</si>
  <si>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</si>
  <si>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</si>
  <si>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</si>
  <si>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</si>
  <si>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</si>
  <si>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</si>
  <si>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</si>
  <si>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</si>
  <si>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</si>
  <si>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</si>
  <si>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</si>
  <si>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</si>
  <si>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</si>
  <si>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</si>
  <si>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</si>
  <si>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</si>
  <si>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</si>
  <si>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</si>
  <si>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</si>
  <si>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</si>
  <si>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</si>
  <si>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</si>
  <si>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</si>
  <si>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</si>
  <si>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</si>
  <si>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</si>
  <si>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</si>
  <si>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</si>
  <si>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</si>
  <si>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</si>
  <si>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</si>
  <si>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</si>
  <si>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</si>
  <si>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</si>
  <si>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</si>
  <si>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</si>
  <si>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</si>
  <si>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</si>
  <si>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</si>
  <si>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</si>
  <si>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</si>
  <si>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</si>
  <si>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</si>
  <si>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</si>
  <si>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</si>
  <si>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</si>
  <si>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</si>
  <si>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</si>
  <si>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</si>
  <si>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</si>
  <si>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</si>
  <si>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</si>
  <si>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</si>
  <si>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</si>
  <si>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</si>
  <si>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</si>
  <si>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</si>
  <si>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</si>
  <si>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</si>
  <si>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</si>
  <si>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</si>
  <si>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</si>
  <si>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</si>
  <si>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</si>
  <si>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</si>
  <si>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</si>
  <si>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</si>
  <si>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</si>
  <si>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</si>
  <si>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</si>
  <si>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</si>
  <si>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</si>
  <si>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</si>
  <si>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</si>
  <si>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</si>
  <si>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</si>
  <si>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</si>
  <si>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</si>
  <si>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</si>
  <si>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</si>
  <si>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</si>
  <si>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</si>
  <si>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</si>
  <si>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</si>
  <si>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</si>
  <si>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</si>
  <si>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</si>
  <si>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</si>
  <si>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</si>
  <si>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</si>
  <si>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</si>
  <si>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</si>
  <si>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</si>
  <si>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</si>
  <si>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</si>
  <si>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</si>
  <si>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</si>
  <si>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</si>
  <si>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</si>
  <si>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</si>
  <si>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</si>
  <si>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</si>
  <si>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</si>
  <si>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</si>
  <si>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</si>
  <si>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</si>
  <si>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</si>
  <si>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</si>
  <si>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</si>
  <si>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</si>
  <si>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</si>
  <si>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</si>
  <si>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</si>
  <si>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</si>
  <si>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</si>
  <si>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</si>
  <si>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</si>
  <si>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</si>
  <si>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</si>
  <si>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</si>
  <si>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</si>
  <si>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</si>
  <si>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</si>
  <si>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</si>
  <si>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</si>
  <si>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</si>
  <si>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</si>
  <si>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</si>
  <si>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</si>
  <si>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</si>
  <si>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</si>
  <si>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</si>
  <si>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</si>
  <si>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</si>
  <si>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</si>
  <si>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</si>
  <si>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</si>
  <si>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</si>
  <si>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</si>
  <si>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</si>
  <si>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</si>
  <si>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</si>
  <si>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</si>
  <si>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</si>
  <si>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</si>
  <si>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</si>
  <si>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</si>
  <si>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</si>
  <si>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</si>
  <si>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</si>
  <si>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</si>
  <si>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</si>
  <si>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</si>
  <si>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</si>
  <si>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</si>
  <si>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</si>
  <si>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</si>
  <si>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</si>
  <si>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</si>
  <si>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</si>
  <si>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</si>
  <si>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</si>
  <si>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</si>
  <si>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</si>
  <si>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</si>
  <si>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</si>
  <si>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</si>
  <si>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</si>
  <si>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</si>
  <si>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</si>
  <si>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</si>
  <si>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</si>
  <si>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</si>
  <si>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</si>
  <si>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</si>
  <si>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</si>
  <si>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</si>
  <si>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</si>
  <si>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</si>
  <si>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</si>
  <si>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</si>
  <si>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</si>
  <si>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</si>
  <si>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</si>
  <si>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</si>
  <si>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</si>
  <si>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</si>
  <si>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</si>
  <si>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</si>
  <si>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</si>
  <si>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</si>
  <si>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</si>
  <si>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</si>
  <si>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</si>
  <si>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</si>
  <si>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</si>
  <si>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</si>
  <si>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</si>
  <si>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</si>
  <si>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</si>
  <si>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</si>
  <si>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</si>
  <si>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</si>
  <si>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</si>
  <si>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</si>
  <si>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</si>
  <si>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</si>
  <si>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</si>
  <si>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</si>
  <si>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</si>
  <si>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</si>
  <si>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</si>
  <si>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</si>
  <si>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</si>
  <si>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</si>
  <si>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</si>
  <si>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</si>
  <si>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</si>
  <si>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</si>
  <si>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</si>
  <si>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</si>
  <si>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</si>
  <si>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</si>
  <si>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</si>
  <si>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</si>
  <si>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</si>
  <si>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</si>
  <si>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</si>
  <si>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</si>
  <si>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</si>
  <si>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</si>
  <si>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</si>
  <si>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</si>
  <si>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</si>
  <si>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</si>
  <si>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</si>
  <si>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</si>
  <si>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</si>
  <si>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</si>
  <si>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</si>
  <si>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</si>
  <si>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</si>
  <si>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</si>
  <si>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</si>
  <si>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</si>
  <si>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</si>
  <si>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</si>
  <si>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</si>
  <si>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</si>
  <si>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</si>
  <si>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</si>
  <si>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</si>
  <si>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</si>
  <si>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</si>
  <si>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</si>
  <si>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</si>
  <si>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</si>
  <si>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</si>
  <si>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</si>
  <si>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</si>
  <si>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</si>
  <si>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</si>
  <si>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</si>
  <si>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</si>
  <si>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</si>
  <si>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</si>
  <si>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</si>
  <si>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</si>
  <si>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</si>
  <si>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</si>
  <si>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</si>
  <si>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</si>
  <si>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</si>
  <si>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</si>
  <si>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</si>
  <si>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</si>
  <si>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</si>
  <si>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</si>
  <si>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</si>
  <si>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</si>
  <si>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</si>
  <si>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</si>
  <si>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</si>
  <si>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</si>
  <si>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</si>
  <si>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</si>
  <si>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</si>
  <si>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</si>
  <si>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</si>
  <si>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</si>
  <si>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</si>
  <si>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</si>
  <si>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</si>
  <si>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</si>
  <si>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</si>
  <si>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</si>
  <si>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</si>
  <si>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</si>
  <si>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</si>
  <si>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</si>
  <si>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</si>
  <si>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</si>
  <si>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</si>
  <si>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</si>
  <si>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</si>
  <si>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</si>
  <si>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</si>
  <si>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</si>
  <si>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</si>
  <si>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</si>
  <si>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</si>
  <si>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</si>
  <si>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</si>
  <si>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</si>
  <si>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</si>
  <si>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</si>
  <si>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</si>
  <si>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</si>
  <si>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</si>
  <si>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</si>
  <si>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</si>
  <si>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</si>
  <si>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</si>
  <si>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</si>
  <si>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</si>
  <si>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</si>
  <si>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</si>
  <si>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</si>
  <si>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</si>
  <si>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</si>
  <si>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</si>
  <si>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</si>
  <si>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</si>
  <si>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</si>
  <si>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</si>
  <si>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</si>
  <si>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</si>
  <si>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</si>
  <si>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</si>
  <si>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</si>
  <si>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</si>
  <si>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</si>
  <si>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</si>
  <si>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</si>
  <si>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</si>
  <si>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</si>
  <si>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</si>
  <si>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</si>
  <si>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</si>
  <si>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</si>
  <si>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</si>
  <si>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</si>
  <si>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</si>
  <si>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</si>
  <si>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</si>
  <si>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</si>
  <si>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</si>
  <si>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</si>
  <si>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</si>
  <si>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</si>
  <si>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</si>
  <si>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</si>
  <si>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</si>
  <si>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</si>
  <si>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</si>
  <si>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</si>
  <si>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</si>
  <si>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</si>
  <si>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</si>
  <si>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</si>
  <si>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</si>
  <si>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</si>
  <si>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</si>
  <si>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</si>
  <si>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</si>
  <si>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</si>
  <si>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</si>
  <si>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</si>
  <si>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</si>
  <si>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</si>
  <si>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</si>
  <si>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</si>
  <si>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</si>
  <si>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</si>
  <si>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</si>
  <si>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</si>
  <si>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</si>
  <si>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</si>
  <si>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</si>
  <si>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</si>
  <si>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</si>
  <si>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</si>
  <si>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</si>
  <si>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</si>
  <si>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</si>
  <si>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</si>
  <si>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</si>
  <si>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</si>
  <si>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</si>
  <si>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</si>
  <si>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</si>
  <si>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</si>
  <si>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</si>
  <si>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</si>
  <si>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</si>
  <si>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</si>
  <si>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</si>
  <si>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</si>
  <si>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</si>
  <si>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</si>
  <si>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</si>
  <si>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</si>
  <si>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</si>
  <si>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</si>
  <si>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</si>
  <si>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</si>
  <si>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</si>
  <si>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</si>
  <si>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</si>
  <si>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</si>
  <si>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</si>
  <si>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</si>
  <si>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</si>
  <si>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</si>
  <si>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</si>
  <si>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</si>
  <si>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</si>
  <si>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</si>
  <si>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</si>
  <si>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</si>
  <si>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</si>
  <si>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</si>
  <si>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</si>
  <si>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</si>
  <si>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</si>
  <si>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</si>
  <si>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</si>
  <si>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</si>
  <si>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</si>
  <si>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</si>
  <si>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</si>
  <si>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</si>
  <si>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</si>
  <si>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</si>
  <si>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</si>
  <si>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</si>
  <si>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</si>
  <si>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</si>
  <si>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</si>
  <si>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</si>
  <si>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</si>
  <si>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</si>
  <si>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</si>
  <si>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</si>
  <si>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</si>
  <si>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</si>
  <si>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</si>
  <si>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</si>
  <si>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</si>
  <si>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</si>
  <si>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</si>
  <si>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</si>
  <si>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</si>
  <si>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</si>
  <si>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</si>
  <si>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</si>
  <si>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</si>
  <si>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</si>
  <si>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</si>
  <si>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</si>
  <si>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</si>
  <si>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</si>
  <si>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</si>
  <si>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</si>
  <si>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</si>
  <si>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</si>
  <si>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</si>
  <si>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</si>
  <si>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</si>
  <si>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</si>
  <si>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</si>
  <si>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</si>
  <si>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</si>
  <si>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</si>
  <si>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</si>
  <si>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</si>
  <si>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</si>
  <si>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</si>
  <si>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</si>
  <si>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</si>
  <si>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</si>
  <si>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</si>
  <si>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</si>
  <si>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</si>
  <si>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</si>
  <si>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</si>
  <si>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</si>
  <si>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</si>
  <si>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</si>
  <si>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</si>
  <si>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</si>
  <si>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</si>
  <si>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</si>
  <si>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</si>
  <si>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</si>
  <si>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</si>
  <si>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</si>
  <si>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</si>
  <si>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</si>
  <si>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</si>
  <si>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</si>
  <si>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</si>
  <si>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</si>
  <si>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</si>
  <si>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</si>
  <si>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</si>
  <si>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</si>
  <si>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</si>
  <si>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</si>
  <si>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</si>
  <si>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</si>
  <si>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</si>
  <si>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</si>
  <si>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</si>
  <si>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</si>
  <si>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</si>
  <si>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</si>
  <si>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</si>
  <si>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</si>
  <si>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</si>
  <si>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</si>
  <si>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</si>
  <si>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</si>
  <si>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</si>
  <si>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</si>
  <si>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</si>
  <si>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</si>
  <si>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</si>
  <si>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</si>
  <si>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</si>
  <si>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</si>
  <si>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</si>
  <si>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</si>
  <si>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</si>
  <si>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</si>
  <si>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</si>
  <si>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</si>
  <si>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</si>
  <si>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</si>
  <si>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</si>
  <si>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</si>
  <si>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</si>
  <si>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</si>
  <si>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</si>
  <si>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</si>
  <si>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</si>
  <si>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</si>
  <si>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</si>
  <si>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</si>
  <si>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</si>
  <si>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</si>
  <si>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</si>
  <si>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</si>
  <si>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</si>
  <si>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</si>
  <si>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</si>
  <si>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</si>
  <si>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</si>
  <si>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</si>
  <si>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</si>
  <si>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</si>
  <si>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</si>
  <si>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</si>
  <si>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</si>
  <si>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</si>
  <si>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</si>
  <si>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</si>
  <si>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</si>
  <si>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</si>
  <si>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</si>
  <si>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</si>
  <si>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</si>
  <si>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</si>
  <si>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</si>
  <si>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</si>
  <si>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</si>
  <si>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</si>
  <si>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</si>
  <si>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</si>
  <si>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</si>
  <si>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</si>
  <si>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</si>
  <si>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</si>
  <si>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</si>
  <si>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</si>
  <si>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</si>
  <si>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</si>
  <si>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</si>
  <si>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</si>
  <si>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</si>
  <si>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</si>
  <si>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</si>
  <si>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</si>
  <si>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</si>
  <si>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</si>
  <si>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</si>
  <si>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</si>
  <si>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</si>
  <si>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</si>
  <si>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</si>
  <si>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</si>
  <si>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</si>
  <si>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</si>
  <si>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</si>
  <si>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</si>
  <si>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</si>
  <si>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</si>
  <si>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</si>
  <si>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</si>
  <si>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</si>
  <si>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</si>
  <si>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</si>
  <si>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</si>
  <si>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</si>
  <si>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</si>
  <si>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</si>
  <si>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</si>
  <si>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</si>
  <si>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</si>
  <si>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</si>
  <si>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</si>
  <si>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</si>
  <si>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</si>
  <si>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</si>
  <si>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</si>
  <si>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</si>
  <si>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</si>
  <si>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</si>
  <si>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</si>
  <si>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</si>
  <si>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</si>
  <si>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</si>
  <si>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</si>
  <si>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</si>
  <si>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</si>
  <si>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</si>
  <si>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</si>
  <si>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</si>
  <si>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</si>
  <si>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</si>
  <si>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</si>
  <si>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</si>
  <si>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</si>
  <si>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</si>
  <si>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</si>
  <si>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</si>
  <si>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</si>
  <si>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</si>
  <si>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</si>
  <si>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</si>
  <si>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</si>
  <si>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</si>
  <si>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</si>
  <si>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</si>
  <si>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</si>
  <si>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</si>
  <si>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</si>
  <si>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</si>
  <si>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</si>
  <si>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</si>
  <si>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</si>
  <si>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</si>
  <si>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</si>
  <si>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</si>
  <si>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</si>
  <si>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</si>
  <si>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</si>
  <si>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</si>
  <si>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</si>
  <si>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</si>
  <si>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</si>
  <si>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</si>
  <si>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</si>
  <si>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</si>
  <si>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</si>
  <si>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</si>
  <si>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</si>
  <si>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</si>
  <si>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</si>
  <si>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</si>
  <si>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</si>
  <si>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</si>
  <si>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</si>
  <si>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</si>
  <si>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</si>
  <si>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</si>
  <si>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</si>
  <si>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</si>
  <si>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</si>
  <si>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</si>
  <si>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</si>
  <si>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</si>
  <si>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</si>
  <si>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</si>
  <si>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</si>
  <si>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</si>
  <si>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</si>
  <si>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</si>
  <si>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</si>
  <si>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</si>
  <si>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</si>
  <si>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</si>
  <si>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</si>
  <si>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</si>
  <si>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</si>
  <si>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</si>
  <si>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</si>
  <si>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</si>
  <si>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</si>
  <si>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</si>
  <si>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</si>
  <si>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</si>
  <si>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</si>
  <si>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</si>
  <si>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</si>
  <si>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</si>
  <si>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</si>
  <si>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</si>
  <si>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</si>
  <si>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</si>
  <si>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</si>
  <si>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</si>
  <si>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</si>
  <si>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</si>
  <si>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</si>
  <si>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</si>
  <si>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</si>
  <si>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</si>
  <si>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</si>
  <si>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</si>
  <si>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</si>
  <si>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</si>
  <si>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</si>
  <si>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</si>
  <si>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</si>
  <si>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</si>
  <si>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</si>
  <si>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</si>
  <si>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</si>
  <si>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</si>
  <si>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</si>
  <si>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</si>
  <si>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</si>
  <si>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</si>
  <si>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</si>
  <si>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</si>
  <si>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</si>
  <si>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</si>
  <si>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</si>
  <si>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</si>
  <si>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</si>
  <si>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</si>
  <si>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</si>
  <si>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</si>
  <si>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</si>
  <si>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</si>
  <si>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</si>
  <si>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</si>
  <si>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</si>
  <si>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</si>
  <si>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</si>
  <si>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</si>
  <si>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</si>
  <si>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</si>
  <si>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</si>
  <si>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</si>
  <si>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</si>
  <si>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</si>
  <si>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</si>
  <si>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</si>
  <si>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</si>
  <si>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</si>
  <si>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</si>
  <si>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</si>
  <si>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</si>
  <si>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</si>
  <si>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</si>
  <si>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</si>
  <si>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</si>
  <si>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</si>
  <si>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</si>
  <si>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</si>
  <si>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</si>
  <si>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</si>
  <si>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</si>
  <si>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</si>
  <si>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</si>
  <si>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</si>
  <si>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</si>
  <si>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</si>
  <si>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</si>
  <si>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</si>
  <si>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</si>
  <si>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</si>
  <si>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</si>
  <si>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</si>
  <si>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</si>
  <si>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</si>
  <si>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</si>
  <si>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</si>
  <si>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</si>
  <si>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</si>
  <si>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</si>
  <si>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</si>
  <si>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</si>
  <si>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</si>
  <si>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</si>
  <si>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</si>
  <si>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</si>
  <si>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</si>
  <si>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</si>
  <si>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</si>
  <si>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</si>
  <si>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</si>
  <si>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</si>
  <si>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</si>
  <si>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</si>
  <si>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</si>
  <si>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</si>
  <si>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</si>
  <si>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</si>
  <si>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</si>
  <si>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</si>
  <si>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</si>
  <si>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</si>
  <si>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</si>
  <si>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</si>
  <si>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</si>
  <si>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</si>
  <si>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</si>
  <si>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</si>
  <si>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</si>
  <si>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</si>
  <si>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</si>
  <si>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</si>
  <si>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</si>
  <si>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</si>
  <si>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</si>
  <si>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</si>
  <si>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</si>
  <si>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</si>
  <si>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</si>
  <si>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</si>
  <si>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</si>
  <si>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</si>
  <si>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</si>
  <si>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</si>
  <si>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</si>
  <si>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</si>
  <si>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</si>
  <si>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</si>
  <si>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</si>
  <si>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</si>
  <si>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</si>
  <si>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</si>
  <si>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</si>
  <si>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</si>
  <si>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</si>
  <si>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</si>
  <si>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</si>
  <si>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</si>
  <si>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</si>
  <si>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</si>
  <si>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</si>
  <si>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</si>
  <si>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</si>
  <si>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</si>
  <si>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</si>
  <si>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</si>
  <si>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</si>
  <si>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</si>
  <si>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</si>
  <si>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</si>
  <si>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</si>
  <si>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</si>
  <si>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</si>
  <si>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</si>
  <si>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</si>
  <si>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</si>
  <si>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</si>
  <si>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</si>
  <si>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</si>
  <si>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</si>
  <si>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</si>
  <si>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</si>
  <si>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</si>
  <si>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</si>
  <si>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</si>
  <si>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</si>
  <si>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</si>
  <si>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</si>
  <si>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</si>
  <si>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</si>
  <si>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</si>
  <si>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</si>
  <si>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</si>
  <si>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</si>
  <si>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</si>
  <si>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</si>
  <si>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</si>
  <si>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</si>
  <si>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</si>
  <si>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</si>
  <si>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</si>
  <si>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</si>
  <si>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</si>
  <si>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</si>
  <si>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</si>
  <si>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</si>
  <si>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</si>
  <si>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</si>
  <si>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</si>
  <si>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</si>
  <si>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</si>
  <si>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</si>
  <si>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</si>
  <si>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</si>
  <si>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</si>
  <si>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</si>
  <si>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</si>
  <si>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</si>
  <si>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</si>
  <si>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</si>
  <si>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</si>
  <si>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</si>
  <si>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</si>
  <si>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</si>
  <si>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</si>
  <si>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</si>
  <si>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</si>
  <si>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</si>
  <si>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</si>
  <si>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</si>
  <si>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</si>
  <si>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</si>
  <si>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</si>
  <si>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</si>
  <si>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</si>
  <si>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</si>
  <si>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</si>
  <si>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</si>
  <si>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</si>
  <si>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</si>
  <si>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</si>
  <si>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</si>
  <si>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</si>
  <si>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</si>
  <si>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</si>
  <si>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</si>
  <si>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</si>
  <si>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</si>
  <si>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</si>
  <si>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</si>
  <si>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</si>
  <si>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</si>
  <si>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</si>
  <si>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</si>
  <si>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</si>
  <si>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</si>
  <si>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</si>
  <si>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</si>
  <si>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</si>
  <si>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</si>
  <si>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</si>
  <si>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</si>
  <si>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</si>
  <si>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</si>
  <si>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</si>
  <si>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</si>
  <si>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</si>
  <si>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</si>
  <si>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</si>
  <si>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</si>
  <si>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</si>
  <si>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</si>
  <si>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</si>
  <si>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</si>
  <si>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</si>
  <si>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</si>
  <si>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</si>
  <si>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</si>
  <si>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</si>
  <si>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</si>
  <si>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</si>
  <si>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</si>
  <si>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</si>
  <si>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</si>
  <si>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</si>
  <si>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</si>
  <si>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</si>
  <si>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</si>
  <si>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</si>
  <si>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</si>
  <si>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</si>
  <si>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</si>
  <si>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</si>
  <si>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</si>
  <si>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</si>
  <si>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</si>
  <si>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</si>
  <si>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</si>
  <si>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</si>
  <si>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</si>
  <si>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</si>
  <si>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</si>
  <si>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</si>
  <si>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</si>
  <si>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</si>
  <si>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</si>
  <si>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</si>
  <si>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</si>
  <si>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</si>
  <si>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</si>
  <si>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</si>
  <si>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</si>
  <si>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</si>
  <si>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</si>
  <si>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</si>
  <si>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</si>
  <si>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</si>
  <si>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</si>
  <si>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</si>
  <si>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</si>
  <si>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</si>
  <si>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</si>
  <si>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</si>
  <si>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</si>
  <si>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</si>
  <si>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</si>
  <si>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</si>
  <si>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</si>
  <si>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</si>
  <si>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</si>
  <si>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</si>
  <si>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</si>
  <si>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</si>
  <si>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</si>
  <si>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</si>
  <si>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</si>
  <si>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</si>
  <si>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</si>
  <si>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</si>
  <si>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</si>
  <si>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</si>
  <si>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</si>
  <si>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</si>
  <si>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</si>
  <si>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</si>
  <si>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</si>
  <si>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</si>
  <si>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</si>
  <si>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</si>
  <si>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</si>
  <si>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</si>
  <si>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</si>
  <si>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</si>
  <si>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</si>
  <si>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</si>
  <si>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</si>
  <si>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</si>
  <si>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</si>
  <si>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</si>
  <si>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</si>
  <si>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</si>
  <si>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</si>
  <si>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</si>
  <si>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</si>
  <si>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</si>
  <si>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</si>
  <si>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</si>
  <si>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</si>
  <si>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</si>
  <si>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</si>
  <si>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</si>
  <si>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</si>
  <si>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</si>
  <si>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</si>
  <si>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</si>
  <si>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</si>
  <si>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</si>
  <si>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</si>
  <si>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</si>
  <si>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</si>
  <si>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</si>
  <si>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</si>
  <si>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</si>
  <si>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</si>
  <si>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</si>
  <si>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</si>
  <si>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</si>
  <si>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</si>
  <si>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</si>
  <si>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</si>
  <si>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</si>
  <si>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</si>
  <si>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</si>
  <si>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</si>
  <si>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</si>
  <si>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</si>
  <si>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</si>
  <si>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</si>
  <si>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</si>
  <si>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</si>
  <si>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</si>
  <si>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</si>
  <si>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</si>
  <si>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</si>
  <si>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</si>
  <si>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</si>
  <si>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</si>
  <si>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</si>
  <si>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</si>
  <si>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</si>
  <si>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</si>
  <si>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</si>
  <si>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</si>
  <si>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</si>
  <si>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</si>
  <si>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</si>
  <si>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</si>
  <si>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</si>
  <si>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</si>
  <si>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</si>
  <si>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</si>
  <si>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</si>
  <si>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</si>
  <si>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</si>
  <si>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</si>
  <si>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</si>
  <si>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</si>
  <si>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</si>
  <si>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</si>
  <si>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</si>
  <si>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</si>
  <si>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</si>
  <si>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</si>
  <si>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</si>
  <si>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</si>
  <si>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</si>
  <si>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</si>
  <si>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</si>
  <si>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</si>
  <si>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</si>
  <si>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</si>
  <si>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</si>
  <si>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</si>
  <si>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</si>
  <si>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</si>
  <si>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</si>
  <si>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</si>
  <si>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</si>
  <si>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</si>
  <si>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</si>
  <si>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</si>
  <si>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</si>
  <si>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</si>
  <si>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</si>
  <si>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</si>
  <si>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</si>
  <si>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</si>
  <si>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</si>
  <si>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</si>
  <si>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</si>
  <si>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</si>
  <si>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</si>
  <si>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</si>
  <si>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</si>
  <si>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</si>
  <si>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</si>
  <si>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</si>
  <si>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</si>
  <si>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</si>
  <si>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</si>
  <si>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</si>
  <si>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</si>
  <si>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</si>
  <si>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</si>
  <si>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</si>
  <si>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</si>
  <si>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</si>
  <si>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</si>
  <si>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</si>
  <si>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</si>
  <si>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</si>
  <si>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</si>
  <si>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</si>
  <si>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</si>
  <si>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</si>
  <si>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</si>
  <si>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</si>
  <si>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</si>
  <si>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</si>
  <si>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</si>
  <si>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</si>
  <si>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</si>
  <si>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</si>
  <si>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</si>
  <si>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</si>
  <si>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</si>
  <si>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</si>
  <si>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</si>
  <si>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</si>
  <si>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</si>
  <si>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</si>
  <si>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</si>
  <si>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</si>
  <si>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</si>
  <si>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</si>
  <si>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</si>
  <si>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</si>
  <si>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</si>
  <si>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</si>
  <si>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</si>
  <si>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</si>
  <si>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</si>
  <si>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</si>
  <si>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</si>
  <si>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</si>
  <si>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</si>
  <si>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</si>
  <si>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</si>
  <si>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</si>
  <si>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</si>
  <si>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</si>
  <si>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</si>
  <si>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</si>
  <si>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</si>
  <si>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</si>
  <si>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</si>
  <si>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</si>
  <si>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</si>
  <si>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</si>
  <si>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</si>
  <si>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</si>
  <si>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</si>
  <si>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</si>
  <si>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</si>
  <si>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</si>
  <si>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</si>
  <si>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</si>
  <si>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</si>
  <si>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</si>
  <si>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</si>
  <si>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</si>
  <si>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</si>
  <si>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</si>
  <si>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</si>
  <si>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</si>
  <si>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</si>
  <si>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</si>
  <si>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</si>
  <si>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</si>
  <si>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</si>
  <si>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</si>
  <si>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</si>
  <si>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</si>
  <si>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</si>
  <si>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</si>
  <si>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</si>
  <si>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</si>
  <si>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</si>
  <si>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</si>
  <si>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</si>
  <si>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</si>
  <si>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</si>
  <si>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</si>
  <si>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</si>
  <si>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</si>
  <si>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</si>
  <si>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</si>
  <si>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</si>
  <si>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</si>
  <si>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</si>
  <si>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</si>
  <si>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</si>
  <si>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</si>
  <si>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</si>
  <si>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</si>
  <si>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</si>
  <si>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</si>
  <si>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</si>
  <si>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</si>
  <si>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</si>
  <si>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</si>
  <si>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</si>
  <si>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</si>
  <si>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</si>
  <si>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</si>
  <si>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</si>
  <si>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</si>
  <si>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</si>
  <si>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</si>
  <si>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</si>
  <si>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</si>
  <si>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</si>
  <si>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</si>
  <si>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</si>
  <si>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</si>
  <si>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</si>
  <si>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</si>
  <si>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</si>
  <si>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</si>
  <si>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</si>
  <si>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</si>
  <si>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</si>
  <si>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</si>
  <si>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</si>
  <si>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</si>
  <si>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</si>
  <si>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</si>
  <si>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</si>
  <si>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</si>
  <si>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</si>
  <si>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</si>
  <si>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</si>
  <si>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</si>
  <si>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</si>
  <si>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</si>
  <si>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</si>
  <si>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</si>
  <si>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</si>
  <si>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</si>
  <si>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</si>
  <si>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</si>
  <si>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</si>
  <si>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</si>
  <si>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</si>
  <si>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</si>
  <si>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</si>
  <si>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</si>
  <si>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</si>
  <si>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</si>
  <si>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</si>
  <si>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</si>
  <si>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</si>
  <si>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</si>
  <si>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</si>
  <si>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</si>
  <si>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</si>
  <si>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</si>
  <si>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</si>
  <si>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</si>
  <si>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</si>
  <si>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</si>
  <si>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</si>
  <si>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</si>
  <si>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</si>
  <si>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</si>
  <si>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</si>
  <si>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</si>
  <si>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</si>
  <si>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</si>
  <si>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</si>
  <si>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</si>
  <si>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</si>
  <si>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</si>
  <si>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</si>
  <si>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</si>
  <si>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</si>
  <si>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</si>
  <si>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</si>
  <si>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</si>
  <si>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</si>
  <si>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</si>
  <si>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</si>
  <si>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</si>
  <si>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</si>
  <si>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</si>
  <si>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</si>
  <si>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</si>
  <si>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</si>
  <si>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</si>
  <si>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</si>
  <si>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</si>
  <si>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</si>
  <si>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</si>
  <si>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</si>
  <si>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</si>
  <si>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</si>
  <si>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</si>
  <si>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</si>
  <si>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</si>
  <si>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</si>
  <si>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</si>
  <si>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</si>
  <si>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</si>
  <si>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</si>
  <si>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</si>
  <si>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</si>
  <si>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</si>
  <si>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</si>
  <si>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</si>
  <si>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</si>
  <si>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</si>
  <si>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</si>
  <si>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</si>
  <si>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</si>
  <si>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</si>
  <si>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</si>
  <si>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</si>
  <si>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</si>
  <si>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</si>
  <si>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</si>
  <si>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</si>
  <si>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</si>
  <si>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</si>
  <si>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</si>
  <si>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</si>
  <si>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</si>
  <si>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</si>
  <si>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</si>
  <si>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</si>
  <si>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</si>
  <si>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</si>
  <si>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</si>
  <si>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</si>
  <si>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</si>
  <si>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</si>
  <si>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</si>
  <si>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</si>
  <si>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</si>
  <si>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</si>
  <si>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</si>
  <si>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</si>
  <si>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</si>
  <si>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</si>
  <si>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</si>
  <si>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</si>
  <si>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</si>
  <si>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</si>
  <si>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</si>
  <si>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</si>
  <si>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</si>
  <si>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</si>
  <si>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</si>
  <si>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</si>
  <si>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</si>
  <si>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</si>
  <si>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</si>
  <si>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</si>
  <si>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</si>
  <si>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</si>
  <si>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</si>
  <si>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</si>
  <si>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</si>
  <si>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</si>
  <si>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</si>
  <si>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</si>
  <si>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</si>
  <si>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</si>
  <si>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</si>
  <si>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</si>
  <si>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</si>
  <si>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</si>
  <si>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</si>
  <si>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</si>
  <si>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</si>
  <si>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</si>
  <si>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</si>
  <si>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</si>
  <si>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</si>
  <si>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</si>
  <si>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</si>
  <si>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</si>
  <si>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</si>
  <si>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</si>
  <si>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</si>
  <si>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</si>
  <si>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</si>
  <si>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</si>
  <si>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</si>
  <si>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</si>
  <si>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</si>
  <si>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</si>
  <si>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</si>
  <si>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</si>
  <si>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</si>
  <si>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</si>
  <si>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</si>
  <si>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</si>
  <si>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</si>
  <si>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</si>
  <si>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</si>
  <si>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</si>
  <si>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</si>
  <si>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</si>
  <si>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</si>
  <si>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</si>
  <si>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</si>
  <si>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</si>
  <si>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</si>
  <si>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</si>
  <si>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</si>
  <si>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</si>
  <si>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</si>
  <si>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</si>
  <si>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</si>
  <si>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</si>
  <si>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</si>
  <si>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</si>
  <si>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</si>
  <si>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</si>
  <si>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</si>
  <si>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</si>
  <si>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</si>
  <si>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</si>
  <si>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</si>
  <si>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</si>
  <si>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</si>
  <si>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</si>
  <si>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</si>
  <si>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</si>
  <si>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</si>
  <si>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</si>
  <si>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</si>
  <si>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</si>
  <si>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</si>
  <si>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</si>
  <si>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</si>
  <si>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</si>
  <si>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</si>
  <si>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</si>
  <si>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</si>
  <si>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</si>
  <si>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</si>
  <si>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</si>
  <si>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</si>
  <si>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</si>
  <si>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</si>
  <si>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</si>
  <si>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</si>
  <si>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</si>
  <si>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</si>
  <si>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</si>
  <si>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</si>
  <si>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</si>
  <si>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</si>
  <si>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</si>
  <si>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</si>
  <si>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</si>
  <si>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</si>
  <si>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</si>
  <si>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</si>
  <si>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</si>
  <si>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</si>
  <si>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</si>
  <si>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</si>
  <si>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</si>
  <si>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</si>
  <si>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</si>
  <si>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</si>
  <si>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</si>
  <si>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</si>
  <si>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</si>
  <si>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</si>
  <si>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</si>
  <si>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</si>
  <si>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</si>
  <si>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</si>
  <si>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</si>
  <si>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</si>
  <si>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</si>
  <si>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</si>
  <si>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</si>
  <si>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</si>
  <si>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</si>
  <si>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</si>
  <si>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</si>
  <si>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</si>
  <si>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</si>
  <si>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</si>
  <si>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</si>
  <si>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</si>
  <si>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</si>
  <si>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</si>
  <si>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</si>
  <si>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</si>
  <si>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</si>
  <si>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</si>
  <si>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</si>
  <si>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</si>
  <si>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</si>
  <si>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</si>
  <si>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</si>
  <si>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</si>
  <si>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</si>
  <si>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</si>
  <si>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</si>
  <si>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</si>
  <si>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</si>
  <si>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</si>
  <si>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</si>
  <si>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</si>
  <si>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</si>
  <si>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</si>
  <si>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</si>
  <si>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</si>
  <si>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</si>
  <si>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</si>
  <si>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</si>
  <si>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</si>
  <si>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</si>
  <si>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</si>
  <si>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</si>
  <si>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</si>
  <si>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</si>
  <si>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</si>
  <si>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</si>
  <si>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</si>
  <si>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</si>
  <si>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</si>
  <si>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</si>
  <si>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</si>
  <si>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</si>
  <si>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</si>
  <si>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</si>
  <si>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</si>
  <si>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</si>
  <si>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</si>
  <si>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</si>
  <si>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</si>
  <si>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</si>
  <si>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</si>
  <si>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</si>
  <si>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</si>
  <si>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</si>
  <si>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</si>
  <si>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</si>
  <si>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</si>
  <si>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</si>
  <si>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</si>
  <si>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</si>
  <si>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</si>
  <si>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</si>
  <si>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</si>
  <si>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</si>
  <si>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</si>
  <si>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</si>
  <si>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</si>
  <si>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</si>
  <si>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</si>
  <si>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</si>
  <si>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</si>
  <si>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</si>
  <si>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</si>
  <si>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</si>
  <si>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</si>
  <si>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</si>
  <si>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</si>
  <si>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</si>
  <si>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</si>
  <si>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</si>
  <si>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</si>
  <si>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</si>
  <si>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</si>
  <si>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</si>
  <si>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</si>
  <si>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</si>
  <si>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</si>
  <si>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</si>
  <si>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</si>
  <si>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</si>
  <si>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</si>
  <si>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</si>
  <si>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</si>
  <si>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</si>
  <si>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</si>
  <si>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</si>
  <si>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</si>
  <si>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</si>
  <si>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</si>
  <si>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</si>
  <si>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</si>
  <si>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</si>
  <si>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</si>
  <si>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</si>
  <si>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</si>
  <si>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</si>
  <si>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</si>
  <si>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</si>
  <si>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</si>
  <si>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</si>
  <si>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</si>
  <si>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</si>
  <si>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</si>
  <si>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</si>
  <si>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</si>
  <si>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</si>
  <si>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</si>
  <si>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</si>
  <si>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</si>
  <si>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</si>
  <si>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</si>
  <si>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</si>
  <si>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</si>
  <si>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</si>
  <si>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</si>
  <si>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</si>
  <si>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</si>
  <si>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</si>
  <si>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</si>
  <si>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</si>
  <si>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</si>
  <si>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</si>
  <si>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</si>
  <si>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</si>
  <si>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</si>
  <si>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</si>
  <si>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</si>
  <si>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</si>
  <si>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</si>
  <si>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</si>
  <si>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</si>
  <si>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</si>
  <si>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</si>
  <si>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</si>
  <si>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</si>
  <si>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</si>
  <si>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</si>
  <si>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</si>
  <si>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</si>
  <si>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</si>
  <si>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</si>
  <si>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</si>
  <si>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</si>
  <si>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</si>
  <si>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</si>
  <si>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</si>
  <si>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</si>
  <si>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</si>
  <si>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</si>
  <si>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</si>
  <si>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</si>
  <si>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</si>
  <si>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</si>
  <si>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</si>
  <si>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</si>
  <si>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</si>
  <si>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</si>
  <si>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</si>
  <si>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</si>
  <si>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</si>
  <si>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</si>
  <si>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</si>
  <si>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</si>
  <si>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</si>
  <si>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</si>
  <si>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</si>
  <si>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</si>
  <si>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</si>
  <si>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</si>
  <si>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</si>
  <si>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</si>
  <si>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</si>
  <si>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</si>
  <si>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</si>
  <si>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</si>
  <si>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</si>
  <si>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</si>
  <si>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</si>
  <si>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</si>
  <si>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</si>
  <si>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</si>
  <si>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</si>
  <si>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</si>
  <si>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</si>
  <si>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</si>
  <si>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</si>
  <si>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</si>
  <si>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</si>
  <si>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</si>
  <si>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</si>
  <si>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</si>
  <si>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</si>
  <si>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</si>
  <si>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</si>
  <si>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</si>
  <si>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</si>
  <si>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</si>
  <si>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</si>
  <si>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</si>
  <si>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</si>
  <si>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</si>
  <si>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</si>
  <si>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</si>
  <si>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</si>
  <si>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</si>
  <si>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</si>
  <si>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</si>
  <si>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</si>
  <si>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</si>
  <si>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</si>
  <si>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</si>
  <si>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</si>
  <si>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</si>
  <si>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</si>
  <si>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</si>
  <si>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</si>
  <si>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</si>
  <si>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</si>
  <si>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</si>
  <si>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</si>
  <si>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</si>
  <si>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</si>
  <si>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</si>
  <si>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</si>
  <si>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</si>
  <si>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</si>
  <si>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</si>
  <si>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</si>
  <si>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</si>
  <si>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</si>
  <si>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</si>
  <si>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</si>
  <si>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</si>
  <si>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</si>
  <si>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</si>
  <si>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</si>
  <si>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</si>
  <si>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</si>
  <si>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</si>
  <si>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</si>
  <si>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</si>
  <si>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</si>
  <si>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</si>
  <si>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</si>
  <si>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</si>
  <si>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</si>
  <si>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</si>
  <si>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</si>
  <si>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</si>
  <si>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</si>
  <si>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</si>
  <si>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</si>
  <si>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</si>
  <si>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</si>
  <si>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</si>
  <si>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</si>
  <si>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</si>
  <si>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</si>
  <si>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</si>
  <si>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</si>
  <si>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</si>
  <si>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</si>
  <si>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</si>
  <si>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</si>
  <si>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</si>
  <si>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</si>
  <si>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</si>
  <si>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</si>
  <si>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</si>
  <si>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</si>
  <si>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</si>
  <si>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</si>
  <si>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</si>
  <si>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</si>
  <si>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</si>
  <si>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</si>
  <si>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</si>
  <si>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</si>
  <si>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</si>
  <si>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</si>
  <si>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</si>
  <si>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</si>
  <si>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</si>
  <si>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</si>
  <si>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</si>
  <si>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</si>
  <si>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</si>
  <si>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</si>
  <si>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</si>
  <si>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</si>
  <si>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</si>
  <si>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</si>
  <si>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</si>
  <si>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</si>
  <si>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</si>
  <si>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</si>
  <si>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</si>
  <si>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</si>
  <si>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</si>
  <si>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</si>
  <si>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</si>
  <si>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</si>
  <si>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</si>
  <si>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</si>
  <si>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</si>
  <si>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</si>
  <si>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</si>
  <si>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</si>
  <si>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</si>
  <si>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</si>
  <si>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</si>
  <si>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</si>
  <si>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</si>
  <si>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</si>
  <si>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</si>
  <si>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</si>
  <si>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</si>
  <si>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</si>
  <si>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</si>
  <si>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</si>
  <si>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</si>
  <si>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</si>
  <si>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</si>
  <si>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</si>
  <si>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</si>
  <si>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</si>
  <si>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</si>
  <si>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</si>
  <si>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</si>
  <si>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</si>
  <si>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</si>
  <si>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</si>
  <si>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</si>
  <si>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</si>
  <si>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</si>
  <si>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</si>
  <si>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</si>
  <si>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</si>
  <si>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</si>
  <si>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</si>
  <si>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</si>
  <si>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</si>
  <si>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</si>
  <si>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</si>
  <si>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</si>
  <si>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</si>
  <si>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</si>
  <si>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</si>
  <si>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</si>
  <si>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</si>
  <si>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</si>
  <si>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</si>
  <si>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</si>
  <si>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</si>
  <si>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</si>
  <si>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</si>
  <si>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</si>
  <si>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</si>
  <si>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</si>
  <si>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</si>
  <si>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</si>
  <si>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</si>
  <si>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</si>
  <si>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</si>
  <si>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</si>
  <si>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</si>
  <si>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</si>
  <si>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</si>
  <si>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</si>
  <si>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</si>
  <si>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</si>
  <si>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</si>
  <si>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</si>
  <si>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</si>
  <si>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</si>
  <si>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</si>
  <si>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</si>
  <si>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</si>
  <si>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</si>
  <si>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</si>
  <si>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</si>
  <si>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</si>
  <si>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</si>
  <si>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</si>
  <si>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</si>
  <si>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</si>
  <si>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</si>
  <si>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</si>
  <si>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</si>
  <si>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</si>
  <si>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</si>
  <si>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</si>
  <si>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</si>
  <si>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</si>
  <si>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</si>
  <si>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</si>
  <si>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</si>
  <si>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</si>
  <si>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</si>
  <si>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</si>
  <si>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</si>
  <si>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</si>
  <si>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</si>
  <si>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</si>
  <si>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</si>
  <si>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</si>
  <si>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</si>
  <si>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</si>
  <si>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</si>
  <si>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</si>
  <si>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</si>
  <si>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</si>
  <si>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</si>
  <si>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</si>
  <si>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</si>
  <si>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</si>
  <si>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</si>
  <si>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</si>
  <si>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</si>
  <si>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</si>
  <si>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</si>
  <si>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</si>
  <si>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</si>
  <si>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</si>
  <si>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</si>
  <si>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</si>
  <si>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</si>
  <si>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</si>
  <si>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</si>
  <si>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</si>
  <si>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</si>
  <si>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</si>
  <si>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</si>
  <si>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</si>
  <si>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</si>
  <si>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</si>
  <si>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</si>
  <si>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</si>
  <si>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</si>
  <si>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</si>
  <si>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</si>
  <si>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</si>
  <si>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</si>
  <si>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</si>
  <si>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</si>
  <si>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</si>
  <si>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</si>
  <si>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</si>
  <si>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</si>
  <si>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</si>
  <si>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</si>
  <si>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</si>
  <si>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</si>
  <si>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</si>
  <si>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</si>
  <si>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</si>
  <si>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</si>
  <si>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</si>
  <si>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</si>
  <si>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</si>
  <si>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</si>
  <si>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</si>
  <si>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</si>
  <si>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</si>
  <si>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</si>
  <si>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</si>
  <si>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</si>
  <si>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</si>
  <si>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</si>
  <si>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</si>
  <si>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</si>
  <si>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</si>
  <si>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</si>
  <si>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</si>
  <si>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</si>
  <si>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</si>
  <si>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</si>
  <si>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</si>
  <si>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</si>
  <si>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</si>
  <si>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</si>
  <si>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</si>
  <si>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</si>
  <si>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</si>
  <si>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</si>
  <si>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</si>
  <si>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</si>
  <si>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</si>
  <si>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</si>
  <si>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</si>
  <si>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</si>
  <si>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</si>
  <si>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</si>
  <si>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</si>
  <si>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</si>
  <si>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</si>
  <si>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</si>
  <si>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</si>
  <si>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</si>
  <si>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</si>
  <si>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</si>
  <si>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</si>
  <si>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</si>
  <si>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</si>
  <si>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</si>
  <si>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</si>
  <si>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</si>
  <si>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</si>
  <si>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</si>
  <si>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</si>
  <si>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</si>
  <si>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</si>
  <si>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</si>
  <si>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</si>
  <si>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</si>
  <si>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</si>
  <si>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</si>
  <si>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</si>
  <si>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</si>
  <si>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</si>
  <si>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</si>
  <si>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</si>
  <si>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</si>
  <si>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</si>
  <si>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</si>
  <si>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</si>
  <si>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</si>
  <si>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</si>
  <si>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</si>
  <si>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</si>
  <si>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</si>
  <si>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</si>
  <si>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</si>
  <si>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</si>
  <si>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</si>
  <si>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</si>
  <si>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</si>
  <si>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</si>
  <si>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</si>
  <si>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</si>
  <si>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</si>
  <si>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</si>
  <si>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</si>
  <si>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</si>
  <si>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</si>
  <si>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</si>
  <si>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</si>
  <si>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</si>
  <si>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</si>
  <si>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</si>
  <si>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</si>
  <si>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</si>
  <si>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</si>
  <si>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</si>
  <si>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</si>
  <si>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</si>
  <si>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</si>
  <si>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</si>
  <si>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</si>
  <si>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</si>
  <si>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</si>
  <si>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</si>
  <si>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</si>
  <si>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</si>
  <si>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</si>
  <si>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</si>
  <si>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</si>
  <si>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</si>
  <si>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</si>
  <si>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</si>
  <si>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</si>
  <si>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</si>
  <si>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</si>
  <si>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</si>
  <si>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</si>
  <si>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</si>
  <si>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</si>
  <si>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</si>
  <si>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</si>
  <si>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</si>
  <si>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</si>
  <si>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</si>
  <si>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</si>
  <si>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</si>
  <si>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</si>
  <si>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</si>
  <si>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</si>
  <si>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</si>
  <si>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</si>
  <si>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</si>
  <si>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</si>
  <si>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</si>
  <si>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</si>
  <si>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</si>
  <si>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</si>
  <si>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</si>
  <si>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</si>
  <si>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</si>
  <si>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</si>
  <si>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</si>
  <si>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</si>
  <si>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</si>
  <si>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</si>
  <si>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</si>
  <si>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</si>
  <si>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</si>
  <si>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</si>
  <si>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</si>
  <si>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</si>
  <si>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</si>
  <si>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</si>
  <si>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</si>
  <si>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</si>
  <si>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</si>
  <si>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</si>
  <si>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</si>
  <si>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</si>
  <si>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</si>
  <si>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</si>
  <si>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</si>
  <si>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</si>
  <si>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</si>
  <si>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</si>
  <si>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</si>
  <si>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</si>
  <si>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</si>
  <si>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</si>
  <si>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</si>
  <si>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</si>
  <si>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</si>
  <si>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</si>
  <si>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</si>
  <si>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</si>
  <si>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</si>
  <si>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</si>
  <si>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</si>
  <si>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</si>
  <si>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</si>
  <si>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</si>
  <si>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</si>
  <si>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</si>
  <si>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</si>
  <si>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</si>
  <si>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</si>
  <si>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</si>
  <si>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</si>
  <si>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</si>
  <si>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</si>
  <si>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</si>
  <si>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</si>
  <si>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</si>
  <si>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</si>
  <si>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</si>
  <si>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</si>
  <si>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</si>
  <si>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</si>
  <si>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</si>
  <si>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</si>
  <si>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</si>
  <si>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</si>
  <si>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</si>
  <si>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</si>
  <si>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</si>
  <si>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</si>
  <si>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</si>
  <si>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</si>
  <si>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</si>
  <si>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</si>
  <si>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</si>
  <si>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</si>
  <si>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</si>
  <si>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</si>
  <si>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</si>
  <si>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</si>
  <si>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</si>
  <si>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</si>
  <si>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</si>
  <si>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</si>
  <si>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</si>
  <si>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</si>
  <si>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</si>
  <si>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</si>
  <si>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</si>
  <si>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</si>
  <si>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</si>
  <si>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</si>
  <si>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</si>
  <si>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</si>
  <si>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</si>
  <si>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</si>
  <si>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</si>
  <si>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</si>
  <si>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</si>
  <si>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</si>
  <si>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</si>
  <si>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</si>
  <si>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</si>
  <si>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</si>
  <si>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</si>
  <si>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</si>
  <si>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</si>
  <si>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</si>
  <si>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</si>
  <si>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</si>
  <si>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</si>
  <si>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</si>
  <si>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</si>
  <si>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</si>
  <si>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</si>
  <si>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</si>
  <si>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</si>
  <si>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</si>
  <si>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</si>
  <si>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</si>
  <si>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</si>
  <si>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</si>
  <si>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</si>
  <si>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</si>
  <si>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</si>
  <si>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</si>
  <si>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</si>
  <si>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</si>
  <si>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</si>
  <si>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</si>
  <si>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</si>
  <si>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</si>
  <si>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</si>
  <si>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</si>
  <si>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</si>
  <si>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</si>
  <si>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</si>
  <si>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</si>
  <si>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</si>
  <si>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</si>
  <si>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</si>
  <si>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</si>
  <si>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</si>
  <si>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</si>
  <si>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</si>
  <si>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</si>
  <si>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</si>
  <si>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</si>
  <si>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</si>
  <si>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</si>
  <si>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</si>
  <si>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</si>
  <si>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</si>
  <si>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</si>
  <si>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</si>
  <si>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</si>
  <si>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</si>
  <si>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</si>
  <si>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</si>
  <si>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</si>
  <si>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</si>
  <si>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</si>
  <si>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</si>
  <si>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</si>
  <si>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</si>
  <si>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</si>
  <si>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</si>
  <si>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</si>
  <si>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</si>
  <si>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</si>
  <si>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</si>
  <si>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</si>
  <si>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</si>
  <si>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</si>
  <si>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</si>
  <si>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</si>
  <si>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</si>
  <si>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</si>
  <si>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</si>
  <si>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</si>
  <si>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</si>
  <si>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</si>
  <si>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</si>
  <si>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</si>
  <si>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</si>
  <si>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</si>
  <si>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</si>
  <si>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</si>
  <si>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</si>
  <si>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</si>
  <si>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</si>
  <si>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</si>
  <si>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</si>
  <si>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</si>
  <si>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</si>
  <si>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</si>
  <si>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</si>
  <si>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</si>
  <si>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</si>
  <si>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</si>
  <si>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</si>
  <si>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</si>
  <si>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</si>
  <si>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</si>
  <si>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</si>
  <si>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</si>
  <si>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</si>
  <si>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</si>
  <si>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</si>
  <si>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</si>
  <si>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</si>
  <si>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</si>
  <si>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</si>
  <si>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</si>
  <si>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</si>
  <si>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</si>
  <si>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</si>
  <si>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</si>
  <si>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</si>
  <si>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</si>
  <si>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</si>
  <si>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</si>
  <si>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</si>
  <si>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</si>
  <si>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</si>
  <si>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</si>
  <si>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</si>
  <si>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</si>
  <si>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</si>
  <si>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</si>
  <si>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</si>
  <si>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</si>
  <si>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</si>
  <si>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</si>
  <si>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</si>
  <si>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</si>
  <si>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</si>
  <si>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</si>
  <si>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</si>
  <si>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</si>
  <si>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</si>
  <si>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</si>
  <si>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</si>
  <si>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</si>
  <si>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</si>
  <si>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</si>
  <si>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</si>
  <si>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</si>
  <si>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</si>
  <si>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</si>
  <si>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</si>
  <si>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</si>
  <si>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</si>
  <si>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</si>
  <si>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</si>
  <si>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</si>
  <si>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</si>
  <si>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</si>
  <si>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</si>
  <si>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</si>
  <si>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</si>
  <si>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</si>
  <si>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</si>
  <si>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</si>
  <si>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</si>
  <si>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</si>
  <si>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</si>
  <si>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</si>
  <si>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</si>
  <si>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</si>
  <si>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</si>
  <si>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</si>
  <si>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</si>
  <si>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</si>
  <si>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</si>
  <si>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</si>
  <si>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</si>
  <si>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</si>
  <si>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</si>
  <si>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</si>
  <si>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</si>
  <si>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</si>
  <si>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</si>
  <si>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</si>
  <si>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</si>
  <si>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</si>
  <si>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</si>
  <si>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</si>
  <si>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</si>
  <si>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</si>
  <si>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</si>
  <si>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</si>
  <si>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</si>
  <si>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</si>
  <si>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</si>
  <si>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</si>
  <si>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</si>
  <si>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</si>
  <si>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</si>
  <si>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</si>
  <si>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</si>
  <si>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</si>
  <si>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</si>
  <si>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</si>
  <si>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</si>
  <si>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</si>
  <si>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</si>
  <si>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</si>
  <si>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</si>
  <si>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</si>
  <si>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</si>
  <si>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</si>
  <si>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</si>
  <si>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</si>
  <si>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</si>
  <si>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</si>
  <si>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</si>
  <si>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</si>
  <si>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</si>
  <si>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</si>
  <si>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</si>
  <si>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</si>
  <si>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</si>
  <si>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</si>
  <si>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</si>
  <si>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</si>
  <si>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</si>
  <si>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</si>
  <si>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</si>
  <si>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</si>
  <si>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</si>
  <si>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</si>
  <si>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</si>
  <si>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</si>
  <si>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</si>
  <si>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</si>
  <si>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</si>
  <si>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</si>
  <si>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</si>
  <si>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</si>
  <si>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</si>
  <si>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</si>
  <si>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</si>
  <si>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</si>
  <si>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</si>
  <si>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</si>
  <si>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</si>
  <si>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</si>
  <si>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</si>
  <si>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</si>
  <si>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</si>
  <si>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</si>
  <si>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</si>
  <si>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</si>
  <si>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</si>
  <si>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</si>
  <si>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</si>
  <si>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</si>
  <si>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</si>
  <si>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</si>
  <si>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</si>
  <si>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</si>
  <si>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</si>
  <si>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</si>
  <si>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</si>
  <si>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</si>
  <si>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</si>
  <si>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</si>
  <si>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</si>
  <si>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</si>
  <si>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</si>
  <si>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</si>
  <si>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</si>
  <si>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</si>
  <si>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</si>
  <si>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</si>
  <si>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</si>
  <si>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</si>
  <si>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</si>
  <si>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</si>
  <si>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</si>
  <si>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</si>
  <si>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</si>
  <si>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</si>
  <si>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</si>
  <si>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</si>
  <si>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</si>
  <si>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</si>
  <si>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</si>
  <si>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</si>
  <si>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</si>
  <si>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</si>
  <si>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</si>
  <si>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</si>
  <si>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</si>
  <si>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</si>
  <si>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</si>
  <si>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</si>
  <si>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</si>
  <si>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</si>
  <si>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</si>
  <si>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</si>
  <si>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</si>
  <si>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</si>
  <si>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</si>
  <si>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</si>
  <si>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</si>
  <si>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</si>
  <si>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</si>
  <si>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</si>
  <si>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</si>
  <si>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</si>
  <si>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</si>
  <si>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</si>
  <si>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</si>
  <si>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</si>
  <si>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</si>
  <si>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</si>
  <si>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</si>
  <si>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</si>
  <si>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</si>
  <si>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</si>
  <si>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</si>
  <si>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</si>
  <si>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</si>
  <si>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</si>
  <si>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</si>
  <si>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</si>
  <si>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</si>
  <si>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</si>
  <si>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</si>
  <si>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</si>
  <si>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</si>
  <si>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</si>
  <si>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</si>
  <si>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</si>
  <si>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</si>
  <si>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</si>
  <si>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</si>
  <si>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</si>
  <si>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</si>
  <si>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</si>
  <si>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</si>
  <si>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</si>
  <si>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</si>
  <si>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</si>
  <si>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</si>
  <si>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</si>
  <si>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</si>
  <si>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</si>
  <si>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</si>
  <si>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</si>
  <si>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</si>
  <si>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</si>
  <si>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</si>
  <si>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</si>
  <si>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</si>
  <si>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</si>
  <si>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</si>
  <si>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</si>
  <si>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</si>
  <si>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</si>
  <si>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</si>
  <si>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</si>
  <si>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</si>
  <si>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</si>
  <si>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</si>
  <si>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</si>
  <si>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</si>
  <si>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</si>
  <si>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</si>
  <si>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</si>
  <si>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</si>
  <si>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</si>
  <si>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</si>
  <si>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</si>
  <si>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</si>
  <si>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</si>
  <si>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</si>
  <si>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</si>
  <si>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</si>
  <si>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</si>
  <si>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</si>
  <si>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</si>
  <si>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</si>
  <si>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</si>
  <si>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</si>
  <si>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</si>
  <si>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</si>
  <si>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</si>
  <si>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</si>
  <si>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</si>
  <si>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</si>
  <si>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</si>
  <si>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</si>
  <si>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</si>
  <si>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</si>
  <si>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</si>
  <si>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</si>
  <si>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</si>
  <si>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</si>
  <si>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</si>
  <si>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</si>
  <si>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</si>
  <si>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</si>
  <si>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</si>
  <si>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</si>
  <si>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</si>
  <si>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</si>
  <si>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</si>
  <si>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</si>
  <si>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</si>
  <si>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</si>
  <si>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</si>
  <si>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</si>
  <si>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</si>
  <si>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</si>
  <si>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</si>
  <si>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</si>
  <si>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</si>
  <si>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</si>
  <si>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</si>
  <si>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</si>
  <si>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</si>
  <si>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</si>
  <si>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</si>
  <si>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</si>
  <si>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</si>
  <si>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</si>
  <si>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</si>
  <si>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</si>
  <si>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</si>
  <si>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</si>
  <si>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</si>
  <si>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</si>
  <si>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</si>
  <si>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</si>
  <si>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</si>
  <si>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</si>
  <si>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</si>
  <si>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</si>
  <si>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</si>
  <si>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</si>
  <si>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</si>
  <si>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</si>
  <si>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</si>
  <si>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</si>
  <si>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</si>
  <si>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</si>
  <si>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</si>
  <si>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</si>
  <si>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</si>
  <si>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</si>
  <si>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</si>
  <si>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</si>
  <si>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</si>
  <si>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</si>
  <si>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</si>
  <si>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</si>
  <si>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</si>
  <si>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</si>
  <si>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</si>
  <si>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</si>
  <si>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</si>
  <si>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</si>
  <si>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</si>
  <si>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</si>
  <si>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</si>
  <si>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</si>
  <si>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</si>
  <si>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</si>
  <si>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</si>
  <si>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</si>
  <si>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</si>
  <si>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</si>
  <si>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</si>
  <si>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</si>
  <si>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</si>
  <si>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</si>
  <si>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</si>
  <si>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</si>
  <si>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</si>
  <si>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</si>
  <si>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</si>
  <si>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</si>
  <si>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</si>
  <si>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</si>
  <si>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</si>
  <si>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</si>
  <si>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</si>
  <si>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</si>
  <si>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</si>
  <si>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</si>
  <si>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</si>
  <si>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</si>
  <si>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</si>
  <si>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</si>
  <si>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</si>
  <si>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</si>
  <si>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</si>
  <si>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</si>
  <si>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</si>
  <si>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</si>
  <si>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</si>
  <si>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</si>
  <si>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</si>
  <si>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</si>
  <si>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</si>
  <si>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</si>
  <si>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</si>
  <si>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</si>
  <si>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</si>
  <si>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</si>
  <si>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</si>
  <si>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</si>
  <si>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</si>
  <si>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</si>
  <si>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</si>
  <si>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</si>
  <si>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</si>
  <si>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</si>
  <si>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</si>
  <si>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</si>
  <si>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</si>
  <si>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</si>
  <si>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</si>
  <si>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</si>
  <si>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</si>
  <si>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</si>
  <si>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</si>
  <si>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</si>
  <si>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</si>
  <si>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</si>
  <si>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</si>
  <si>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</si>
  <si>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</si>
  <si>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</si>
  <si>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</si>
  <si>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</si>
  <si>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</si>
  <si>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</si>
  <si>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</si>
  <si>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</si>
  <si>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</si>
  <si>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</si>
  <si>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</si>
  <si>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</si>
  <si>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</si>
  <si>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</si>
  <si>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</si>
  <si>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</si>
  <si>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</si>
  <si>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</si>
  <si>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</si>
  <si>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</si>
  <si>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</si>
  <si>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</si>
  <si>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</si>
  <si>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</si>
  <si>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</si>
  <si>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</si>
  <si>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</si>
  <si>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</si>
  <si>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</si>
  <si>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</si>
  <si>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</si>
  <si>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</si>
  <si>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</si>
  <si>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</si>
  <si>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</si>
  <si>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</si>
  <si>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</si>
  <si>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</si>
  <si>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</si>
  <si>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</si>
  <si>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</si>
  <si>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</si>
  <si>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</si>
  <si>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</si>
  <si>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</si>
  <si>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</si>
  <si>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</si>
  <si>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</si>
  <si>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</si>
  <si>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</si>
  <si>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</si>
  <si>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</si>
  <si>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</si>
  <si>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</si>
  <si>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</si>
  <si>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</si>
  <si>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</si>
  <si>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</si>
  <si>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</si>
  <si>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</si>
  <si>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</si>
  <si>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</si>
  <si>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</si>
  <si>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</si>
  <si>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</si>
  <si>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</si>
  <si>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</si>
  <si>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</si>
  <si>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</si>
  <si>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</si>
  <si>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</si>
  <si>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</si>
  <si>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</si>
  <si>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</si>
  <si>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</si>
  <si>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</si>
  <si>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</si>
  <si>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</si>
  <si>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</si>
  <si>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</si>
  <si>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</si>
  <si>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</si>
  <si>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</si>
  <si>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</si>
  <si>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</si>
  <si>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</si>
  <si>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</si>
  <si>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</si>
  <si>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</si>
  <si>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</si>
  <si>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</si>
  <si>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</si>
  <si>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</si>
  <si>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</si>
  <si>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</si>
  <si>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</si>
  <si>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</si>
  <si>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</si>
  <si>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</si>
  <si>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</si>
  <si>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</si>
  <si>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</si>
  <si>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</si>
  <si>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</si>
  <si>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</si>
  <si>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</si>
  <si>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</si>
  <si>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</si>
  <si>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</si>
  <si>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</si>
  <si>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</si>
  <si>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</si>
  <si>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</si>
  <si>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</si>
  <si>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</si>
  <si>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</si>
  <si>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</si>
  <si>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</si>
  <si>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</si>
  <si>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</si>
  <si>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</si>
  <si>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</si>
  <si>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</si>
  <si>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</si>
  <si>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</si>
  <si>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</si>
  <si>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</si>
  <si>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</si>
  <si>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</si>
  <si>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</si>
  <si>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</si>
  <si>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</si>
  <si>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</si>
  <si>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</si>
  <si>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</si>
  <si>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</si>
  <si>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</si>
  <si>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</si>
  <si>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</si>
  <si>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</si>
  <si>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</si>
  <si>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</si>
  <si>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</si>
  <si>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</si>
  <si>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</si>
  <si>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</si>
  <si>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</si>
  <si>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</si>
  <si>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</si>
  <si>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</si>
  <si>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</si>
  <si>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</si>
  <si>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</si>
  <si>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</si>
  <si>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</si>
  <si>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</si>
  <si>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</si>
  <si>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</si>
  <si>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</si>
  <si>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</si>
  <si>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</si>
  <si>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</si>
  <si>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</si>
  <si>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</si>
  <si>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</si>
  <si>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</si>
  <si>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</si>
  <si>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</si>
  <si>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</si>
  <si>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</si>
  <si>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</si>
  <si>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</si>
  <si>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</si>
  <si>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</si>
  <si>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</si>
  <si>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</si>
  <si>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</si>
  <si>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</si>
  <si>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</si>
  <si>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</si>
  <si>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</si>
  <si>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</si>
  <si>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</si>
  <si>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</si>
  <si>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</si>
  <si>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</si>
  <si>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</si>
  <si>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</si>
  <si>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</si>
  <si>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</si>
  <si>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</si>
  <si>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</si>
  <si>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</si>
  <si>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</si>
  <si>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</si>
  <si>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</si>
  <si>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</si>
  <si>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</si>
  <si>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</si>
  <si>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</si>
  <si>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</si>
  <si>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</si>
  <si>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</si>
  <si>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</si>
  <si>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</si>
  <si>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</si>
  <si>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</si>
  <si>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</si>
  <si>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</si>
  <si>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</si>
  <si>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</si>
  <si>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</si>
  <si>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</si>
  <si>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</si>
  <si>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</si>
  <si>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</si>
  <si>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</si>
  <si>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</si>
  <si>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</si>
  <si>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</si>
  <si>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</si>
  <si>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</si>
  <si>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</si>
  <si>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</si>
  <si>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</si>
  <si>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</si>
  <si>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</si>
  <si>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</si>
  <si>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</si>
  <si>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</si>
  <si>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</si>
  <si>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</si>
  <si>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</si>
  <si>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</si>
  <si>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</si>
  <si>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</si>
  <si>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</si>
  <si>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</si>
  <si>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</si>
  <si>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</si>
  <si>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</si>
  <si>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</si>
  <si>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</si>
  <si>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</si>
  <si>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</si>
  <si>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</si>
  <si>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</si>
  <si>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</si>
  <si>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</si>
  <si>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</si>
  <si>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</si>
  <si>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</si>
  <si>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</si>
  <si>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</si>
  <si>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</si>
  <si>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</si>
  <si>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</si>
  <si>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</si>
  <si>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</si>
  <si>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</si>
  <si>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</si>
  <si>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</si>
  <si>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</si>
  <si>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</si>
  <si>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</si>
  <si>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</si>
  <si>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</si>
  <si>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</si>
  <si>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</si>
  <si>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</si>
  <si>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</si>
  <si>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</si>
  <si>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</si>
  <si>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</si>
  <si>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</si>
  <si>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</si>
  <si>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</si>
  <si>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</si>
  <si>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</si>
  <si>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</si>
  <si>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</si>
  <si>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</si>
  <si>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</si>
  <si>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</si>
  <si>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</si>
  <si>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</si>
  <si>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</si>
  <si>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</si>
  <si>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</si>
  <si>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</si>
  <si>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</si>
  <si>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</si>
  <si>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</si>
  <si>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</si>
  <si>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</si>
  <si>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</si>
  <si>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</si>
  <si>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</si>
  <si>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</si>
  <si>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</si>
  <si>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</si>
  <si>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</si>
  <si>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</si>
  <si>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</si>
  <si>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</si>
  <si>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</si>
  <si>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</si>
  <si>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</si>
  <si>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</si>
  <si>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</si>
  <si>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</si>
  <si>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</si>
  <si>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</si>
  <si>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</si>
  <si>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</si>
  <si>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</si>
  <si>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</si>
  <si>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</si>
  <si>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</si>
  <si>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</si>
  <si>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</si>
  <si>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</si>
  <si>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</si>
  <si>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</si>
  <si>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</si>
  <si>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</si>
  <si>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</si>
  <si>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</si>
  <si>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</si>
  <si>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</si>
  <si>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</si>
  <si>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</si>
  <si>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</si>
  <si>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</si>
  <si>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</si>
  <si>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</si>
  <si>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</si>
  <si>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</si>
  <si>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</si>
  <si>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</si>
  <si>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</si>
  <si>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</si>
  <si>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</si>
  <si>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</si>
  <si>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</si>
  <si>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</si>
  <si>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</si>
  <si>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</si>
  <si>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</si>
  <si>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</si>
  <si>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</si>
  <si>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</si>
  <si>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</si>
  <si>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</si>
  <si>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</si>
  <si>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</si>
  <si>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</si>
  <si>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</si>
  <si>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</si>
  <si>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</si>
  <si>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</si>
  <si>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</si>
  <si>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</si>
  <si>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</si>
  <si>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</si>
  <si>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</si>
  <si>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</si>
  <si>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</si>
  <si>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</si>
  <si>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</si>
  <si>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</si>
  <si>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</si>
  <si>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</si>
  <si>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</si>
  <si>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</si>
  <si>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</si>
  <si>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</si>
  <si>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</si>
  <si>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</si>
  <si>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</si>
  <si>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</si>
  <si>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</si>
  <si>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</si>
  <si>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</si>
  <si>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</si>
  <si>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</si>
  <si>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</si>
  <si>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</si>
  <si>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</si>
  <si>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</si>
  <si>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</si>
  <si>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</si>
  <si>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</si>
  <si>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</si>
  <si>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</si>
  <si>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</si>
  <si>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</si>
  <si>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</si>
  <si>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</si>
  <si>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</si>
  <si>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</si>
  <si>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</si>
  <si>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</si>
  <si>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</si>
  <si>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</si>
  <si>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</si>
  <si>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</si>
  <si>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</si>
  <si>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</si>
  <si>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</si>
  <si>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</si>
  <si>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</si>
  <si>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</si>
  <si>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</si>
  <si>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</si>
  <si>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</si>
  <si>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</si>
  <si>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</si>
  <si>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</si>
  <si>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</si>
  <si>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</si>
  <si>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</si>
  <si>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</si>
  <si>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</si>
  <si>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</si>
  <si>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</si>
  <si>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</si>
  <si>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</si>
  <si>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</si>
  <si>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</si>
  <si>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</si>
  <si>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</si>
  <si>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</si>
  <si>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</si>
  <si>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</si>
  <si>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</si>
  <si>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</si>
  <si>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</si>
  <si>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</si>
  <si>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</si>
  <si>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</si>
  <si>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</si>
  <si>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</si>
  <si>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</si>
  <si>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</si>
  <si>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</si>
  <si>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</si>
  <si>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</si>
  <si>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</si>
  <si>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</si>
  <si>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</si>
  <si>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</si>
  <si>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</si>
  <si>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</si>
  <si>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</si>
  <si>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</si>
  <si>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</si>
  <si>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</si>
  <si>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</si>
  <si>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</si>
  <si>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</si>
  <si>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</si>
  <si>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</si>
  <si>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</si>
  <si>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</si>
  <si>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</si>
  <si>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</si>
  <si>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</si>
  <si>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</si>
  <si>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</si>
  <si>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</si>
  <si>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</si>
  <si>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</si>
  <si>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</si>
  <si>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</si>
  <si>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</si>
  <si>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</si>
  <si>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</si>
  <si>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</si>
  <si>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</si>
  <si>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</si>
  <si>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</si>
  <si>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</si>
  <si>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</si>
  <si>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</si>
  <si>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</si>
  <si>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</si>
  <si>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</si>
  <si>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</si>
  <si>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</si>
  <si>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</si>
  <si>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</si>
  <si>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</si>
  <si>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</si>
  <si>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</si>
  <si>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</si>
  <si>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</si>
  <si>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</si>
  <si>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</si>
  <si>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</si>
  <si>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</si>
  <si>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</si>
  <si>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</si>
  <si>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</si>
  <si>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</si>
  <si>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</si>
  <si>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</si>
  <si>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</si>
  <si>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</si>
  <si>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</si>
  <si>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</si>
  <si>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</si>
  <si>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</si>
  <si>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</si>
  <si>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</si>
  <si>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</si>
  <si>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</si>
  <si>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</si>
  <si>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</si>
  <si>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</si>
  <si>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</si>
  <si>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</si>
  <si>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</si>
  <si>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</si>
  <si>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</si>
  <si>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</si>
  <si>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</si>
  <si>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</si>
  <si>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</si>
  <si>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</si>
  <si>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</si>
  <si>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</si>
  <si>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</si>
  <si>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</si>
  <si>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</si>
  <si>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</si>
  <si>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</si>
  <si>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</si>
  <si>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</si>
  <si>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</si>
  <si>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</si>
  <si>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</si>
  <si>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</si>
  <si>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</si>
  <si>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</si>
  <si>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</si>
  <si>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</si>
  <si>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</si>
  <si>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</si>
  <si>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</si>
  <si>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</si>
  <si>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</si>
  <si>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</si>
  <si>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</si>
  <si>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</si>
  <si>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</si>
  <si>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</si>
  <si>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</si>
  <si>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</si>
  <si>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</si>
  <si>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</si>
  <si>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</si>
  <si>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</si>
  <si>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</si>
  <si>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</si>
  <si>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</si>
  <si>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</si>
  <si>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</si>
  <si>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</si>
  <si>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</si>
  <si>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</si>
  <si>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</si>
  <si>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</si>
  <si>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</si>
  <si>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</si>
  <si>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</si>
  <si>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</si>
  <si>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</si>
  <si>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</si>
  <si>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</si>
  <si>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</si>
  <si>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</si>
  <si>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</si>
  <si>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</si>
  <si>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</si>
  <si>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</si>
  <si>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</si>
  <si>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</si>
  <si>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</si>
  <si>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</si>
  <si>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</si>
  <si>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</si>
  <si>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</si>
  <si>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</si>
  <si>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</si>
  <si>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</si>
  <si>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</si>
  <si>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</si>
  <si>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</si>
  <si>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</si>
  <si>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</si>
  <si>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</si>
  <si>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</si>
  <si>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</si>
  <si>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</si>
  <si>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</si>
  <si>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</si>
  <si>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</si>
  <si>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</si>
  <si>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</si>
  <si>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</si>
  <si>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</si>
  <si>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</si>
  <si>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</si>
  <si>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</si>
  <si>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</si>
  <si>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</si>
  <si>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</si>
  <si>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</si>
  <si>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</si>
  <si>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</si>
  <si>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</si>
  <si>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</si>
  <si>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</si>
  <si>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</si>
  <si>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</si>
  <si>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</si>
  <si>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</si>
  <si>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</si>
  <si>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</si>
  <si>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</si>
  <si>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</si>
  <si>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</si>
  <si>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</si>
  <si>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</si>
  <si>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</si>
  <si>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</si>
  <si>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</si>
  <si>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</si>
  <si>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</si>
  <si>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</si>
  <si>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</si>
  <si>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</si>
  <si>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</si>
  <si>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</si>
  <si>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</si>
  <si>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</si>
  <si>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</si>
  <si>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</si>
  <si>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</si>
  <si>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</si>
  <si>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</si>
  <si>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</si>
  <si>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</si>
  <si>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</si>
  <si>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</si>
  <si>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</si>
  <si>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</si>
  <si>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</si>
  <si>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</si>
  <si>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</si>
  <si>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</si>
  <si>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</si>
  <si>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</si>
  <si>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</si>
  <si>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</si>
  <si>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</si>
  <si>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</si>
  <si>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</si>
  <si>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</si>
  <si>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</si>
  <si>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</si>
  <si>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</si>
  <si>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</si>
  <si>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</si>
  <si>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</si>
  <si>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</si>
  <si>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</si>
  <si>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</si>
  <si>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</si>
  <si>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</si>
  <si>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</si>
  <si>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</si>
  <si>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</si>
  <si>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</si>
  <si>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</si>
  <si>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</si>
  <si>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</si>
  <si>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</si>
  <si>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</si>
  <si>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</si>
  <si>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</si>
  <si>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</si>
  <si>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</si>
  <si>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</si>
  <si>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</si>
  <si>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</si>
  <si>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</si>
  <si>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</si>
  <si>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</si>
  <si>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</si>
  <si>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</si>
  <si>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</si>
  <si>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</si>
  <si>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</si>
  <si>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</si>
  <si>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</si>
  <si>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</si>
  <si>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</si>
  <si>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</si>
  <si>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</si>
  <si>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</si>
  <si>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</si>
  <si>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</si>
  <si>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</si>
  <si>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</si>
  <si>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</si>
  <si>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</si>
  <si>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</si>
  <si>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</si>
  <si>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</si>
  <si>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</si>
  <si>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</si>
  <si>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</si>
  <si>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</si>
  <si>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</si>
  <si>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</si>
  <si>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</si>
  <si>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</si>
  <si>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</si>
  <si>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</si>
  <si>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</si>
  <si>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</si>
  <si>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</si>
  <si>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</si>
  <si>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</si>
  <si>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</si>
  <si>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</si>
  <si>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</si>
  <si>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</si>
  <si>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</si>
  <si>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</si>
  <si>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</si>
  <si>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</si>
  <si>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</si>
  <si>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</si>
  <si>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</si>
  <si>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</si>
  <si>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</si>
  <si>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</si>
  <si>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</si>
  <si>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</si>
  <si>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</si>
  <si>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</si>
  <si>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</si>
  <si>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</si>
  <si>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</si>
  <si>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</si>
  <si>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</si>
  <si>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</si>
  <si>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</si>
  <si>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</si>
  <si>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</si>
  <si>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</si>
  <si>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</si>
  <si>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</si>
  <si>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</si>
  <si>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</si>
  <si>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</si>
  <si>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</si>
  <si>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</si>
  <si>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</si>
  <si>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</si>
  <si>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</si>
  <si>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</si>
  <si>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</si>
  <si>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</si>
  <si>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</si>
  <si>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</si>
  <si>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</si>
  <si>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</si>
  <si>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</si>
  <si>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</si>
  <si>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</si>
  <si>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</si>
  <si>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</si>
  <si>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</si>
  <si>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</si>
  <si>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</si>
  <si>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</si>
  <si>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</si>
  <si>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</si>
  <si>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</si>
  <si>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</si>
  <si>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</si>
  <si>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</si>
  <si>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</si>
  <si>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</si>
  <si>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</si>
  <si>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</si>
  <si>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</si>
  <si>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</si>
  <si>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</si>
  <si>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</si>
  <si>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</si>
  <si>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</si>
  <si>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</si>
  <si>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</si>
  <si>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</si>
  <si>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</si>
  <si>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</si>
  <si>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</si>
  <si>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</si>
  <si>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</si>
  <si>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</si>
  <si>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</si>
  <si>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</si>
  <si>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</si>
  <si>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</si>
  <si>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</si>
  <si>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</si>
  <si>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</si>
  <si>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</si>
  <si>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</si>
  <si>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</si>
  <si>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</si>
  <si>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</si>
  <si>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</si>
  <si>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</si>
  <si>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</si>
  <si>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</si>
  <si>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</si>
  <si>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</si>
  <si>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</si>
  <si>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</si>
  <si>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</si>
  <si>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</si>
  <si>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</si>
  <si>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</si>
  <si>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</si>
  <si>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</si>
  <si>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</si>
  <si>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</si>
  <si>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</si>
  <si>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</si>
  <si>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</si>
  <si>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</si>
  <si>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</si>
  <si>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</si>
  <si>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</si>
  <si>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</si>
  <si>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</si>
  <si>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</si>
  <si>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</si>
  <si>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</si>
  <si>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</si>
  <si>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</si>
  <si>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</si>
  <si>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</si>
  <si>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</si>
  <si>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</si>
  <si>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</si>
  <si>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</si>
  <si>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</si>
  <si>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</si>
  <si>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</si>
  <si>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</si>
  <si>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</si>
  <si>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</si>
  <si>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</si>
  <si>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</si>
  <si>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</si>
  <si>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</si>
  <si>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</si>
  <si>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</si>
  <si>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</si>
  <si>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</si>
  <si>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</si>
  <si>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</si>
  <si>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</si>
  <si>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</si>
  <si>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</si>
  <si>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</si>
  <si>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</si>
  <si>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</si>
  <si>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</si>
  <si>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</si>
  <si>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</si>
  <si>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</si>
  <si>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</si>
  <si>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</si>
  <si>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</si>
  <si>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</si>
  <si>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</si>
  <si>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</si>
  <si>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</si>
  <si>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</si>
  <si>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</si>
  <si>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</si>
  <si>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</si>
  <si>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</si>
  <si>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</si>
  <si>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</si>
  <si>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</si>
  <si>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</si>
  <si>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</si>
  <si>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</si>
  <si>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</si>
  <si>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</si>
  <si>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</si>
  <si>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</si>
  <si>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</si>
  <si>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</si>
  <si>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</si>
  <si>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</si>
  <si>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</si>
  <si>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</si>
  <si>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</si>
  <si>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</si>
  <si>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</si>
  <si>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</si>
  <si>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</si>
  <si>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</si>
  <si>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</si>
  <si>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</si>
  <si>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</si>
  <si>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</si>
  <si>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</si>
  <si>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</si>
  <si>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</si>
  <si>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</si>
  <si>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</si>
  <si>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</si>
  <si>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</si>
  <si>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</si>
  <si>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</si>
  <si>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</si>
  <si>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</si>
  <si>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</si>
  <si>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</si>
  <si>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</si>
  <si>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</si>
  <si>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</si>
  <si>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</si>
  <si>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</si>
  <si>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</si>
  <si>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</si>
  <si>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</si>
  <si>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</si>
  <si>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</si>
  <si>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</si>
  <si>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</si>
  <si>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</si>
  <si>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</si>
  <si>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</si>
  <si>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</si>
  <si>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</si>
  <si>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</si>
  <si>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</si>
  <si>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</si>
  <si>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</si>
  <si>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</si>
  <si>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</si>
  <si>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</si>
  <si>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</si>
  <si>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</si>
  <si>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</si>
  <si>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</si>
  <si>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</si>
  <si>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</si>
  <si>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</si>
  <si>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</si>
  <si>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</si>
  <si>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</si>
  <si>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</si>
  <si>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</si>
  <si>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</si>
  <si>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</si>
  <si>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</si>
  <si>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</si>
  <si>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</si>
  <si>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</si>
  <si>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</si>
  <si>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</si>
  <si>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</si>
  <si>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</si>
  <si>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</si>
  <si>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</si>
  <si>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</si>
  <si>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</si>
  <si>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</si>
  <si>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</si>
  <si>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</si>
  <si>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</si>
  <si>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</si>
  <si>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</si>
  <si>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</si>
  <si>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</si>
  <si>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</si>
  <si>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</si>
  <si>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</si>
  <si>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</si>
  <si>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</si>
  <si>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</si>
  <si>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</si>
  <si>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</si>
  <si>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</si>
  <si>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</si>
  <si>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</si>
  <si>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</si>
  <si>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</si>
  <si>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</si>
  <si>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</si>
  <si>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</si>
  <si>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</si>
  <si>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</si>
  <si>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</si>
  <si>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</si>
  <si>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</si>
  <si>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</si>
  <si>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</si>
  <si>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</si>
  <si>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</si>
  <si>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</si>
  <si>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</si>
  <si>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</si>
  <si>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</si>
  <si>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</si>
  <si>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</si>
  <si>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</si>
  <si>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</si>
  <si>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</si>
  <si>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</si>
  <si>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</si>
  <si>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</si>
  <si>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</si>
  <si>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</si>
  <si>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</si>
  <si>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</si>
  <si>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</si>
  <si>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</si>
  <si>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</si>
  <si>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</si>
  <si>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</si>
  <si>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</si>
  <si>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</si>
  <si>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</si>
  <si>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</si>
  <si>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</si>
  <si>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</si>
  <si>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</si>
  <si>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</si>
  <si>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</si>
  <si>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</si>
  <si>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</si>
  <si>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</si>
  <si>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</si>
  <si>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</si>
  <si>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</si>
  <si>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</si>
  <si>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</si>
  <si>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</si>
  <si>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</si>
  <si>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</si>
  <si>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</si>
  <si>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</si>
  <si>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</si>
  <si>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</si>
  <si>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</si>
  <si>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</si>
  <si>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</si>
  <si>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</si>
  <si>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</si>
  <si>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</si>
  <si>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</si>
  <si>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</si>
  <si>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</si>
  <si>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</si>
  <si>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</si>
  <si>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</si>
  <si>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</si>
  <si>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</si>
  <si>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</si>
  <si>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</si>
  <si>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</si>
  <si>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</si>
  <si>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</si>
  <si>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</si>
  <si>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</si>
  <si>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</si>
  <si>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</si>
  <si>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</si>
  <si>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</si>
  <si>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</si>
  <si>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</si>
  <si>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</si>
  <si>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</si>
  <si>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</si>
  <si>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</si>
  <si>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</si>
  <si>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</si>
  <si>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</si>
  <si>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</si>
  <si>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</si>
  <si>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</si>
  <si>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</si>
  <si>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</si>
  <si>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</si>
  <si>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</si>
  <si>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</si>
  <si>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</si>
  <si>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</si>
  <si>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</si>
  <si>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</si>
  <si>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</si>
  <si>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</si>
  <si>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</si>
  <si>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</si>
  <si>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</si>
  <si>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</si>
  <si>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</si>
  <si>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</si>
  <si>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</si>
  <si>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</si>
  <si>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</si>
  <si>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</si>
  <si>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</si>
  <si>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</si>
  <si>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</si>
  <si>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</si>
  <si>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</si>
  <si>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</si>
  <si>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</si>
  <si>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</si>
  <si>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</si>
  <si>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</si>
  <si>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</si>
  <si>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</si>
  <si>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</si>
  <si>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</si>
  <si>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</si>
  <si>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</si>
  <si>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</si>
  <si>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</si>
  <si>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</si>
  <si>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</si>
  <si>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</si>
  <si>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</si>
  <si>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</si>
  <si>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</si>
  <si>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</si>
  <si>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</si>
  <si>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</si>
  <si>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</si>
  <si>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</si>
  <si>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</si>
  <si>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</si>
  <si>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</si>
  <si>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</si>
  <si>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</si>
  <si>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</si>
  <si>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</si>
  <si>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</si>
  <si>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</si>
  <si>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</si>
  <si>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</si>
  <si>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</si>
  <si>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</si>
  <si>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</si>
  <si>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</si>
  <si>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</si>
  <si>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</si>
  <si>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</si>
  <si>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</si>
  <si>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</si>
  <si>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</si>
  <si>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</si>
  <si>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</si>
  <si>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</si>
  <si>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</si>
  <si>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</si>
  <si>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</si>
  <si>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</si>
  <si>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</si>
  <si>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</si>
  <si>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</si>
  <si>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</si>
  <si>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</si>
  <si>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</si>
  <si>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</si>
  <si>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</si>
  <si>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</si>
  <si>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</si>
  <si>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</si>
  <si>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</si>
  <si>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</si>
  <si>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</si>
  <si>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</si>
  <si>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</si>
  <si>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</si>
  <si>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</si>
  <si>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</si>
  <si>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</si>
  <si>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</si>
  <si>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</si>
  <si>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</si>
  <si>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</si>
  <si>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</si>
  <si>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</si>
  <si>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</si>
  <si>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</si>
  <si>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</si>
  <si>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</si>
  <si>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</si>
  <si>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</si>
  <si>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</si>
  <si>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</si>
  <si>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</si>
  <si>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</si>
  <si>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</si>
  <si>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</si>
  <si>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</si>
  <si>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</si>
  <si>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</si>
  <si>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</si>
  <si>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</si>
  <si>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</si>
  <si>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</si>
  <si>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</si>
  <si>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</si>
  <si>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</si>
  <si>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</si>
  <si>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</si>
  <si>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</si>
  <si>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</si>
  <si>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</si>
  <si>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</si>
  <si>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</si>
  <si>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</si>
  <si>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</si>
  <si>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</si>
  <si>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</si>
  <si>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</si>
  <si>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</si>
  <si>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</si>
  <si>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</si>
  <si>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</si>
  <si>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</si>
  <si>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</si>
  <si>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</si>
  <si>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</si>
  <si>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</si>
  <si>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</si>
  <si>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</si>
  <si>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</si>
  <si>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</si>
  <si>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</si>
  <si>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</si>
  <si>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</si>
  <si>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</si>
  <si>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</si>
  <si>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</si>
  <si>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</si>
  <si>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</si>
  <si>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</si>
  <si>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</si>
  <si>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</si>
  <si>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</si>
  <si>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</si>
  <si>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</si>
  <si>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</si>
  <si>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</si>
  <si>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</si>
  <si>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</si>
  <si>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</si>
  <si>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</si>
  <si>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</si>
  <si>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</si>
  <si>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</si>
  <si>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</si>
  <si>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</si>
  <si>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</si>
  <si>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</si>
  <si>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</si>
  <si>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</si>
  <si>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</si>
  <si>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</si>
  <si>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</si>
  <si>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</si>
  <si>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</si>
  <si>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</si>
  <si>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</si>
  <si>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</si>
  <si>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</si>
  <si>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</si>
  <si>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</si>
  <si>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</si>
  <si>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</si>
  <si>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</si>
  <si>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</si>
  <si>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</si>
  <si>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</si>
  <si>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</si>
  <si>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</si>
  <si>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</si>
  <si>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</si>
  <si>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</si>
  <si>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</si>
  <si>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</si>
  <si>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</si>
  <si>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</si>
  <si>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</si>
  <si>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</si>
  <si>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</si>
  <si>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</si>
  <si>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</si>
  <si>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</si>
  <si>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</si>
  <si>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</si>
  <si>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</si>
  <si>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</si>
  <si>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</si>
  <si>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</si>
  <si>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</si>
  <si>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</si>
  <si>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</si>
  <si>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</si>
  <si>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</si>
  <si>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</si>
  <si>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</si>
  <si>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</si>
  <si>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</si>
  <si>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</si>
  <si>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</si>
  <si>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</si>
  <si>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</si>
  <si>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</si>
  <si>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</si>
  <si>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</si>
  <si>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</si>
  <si>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</si>
  <si>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</si>
  <si>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</si>
  <si>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</si>
  <si>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</si>
  <si>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</si>
  <si>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</si>
  <si>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</si>
  <si>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</si>
  <si>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</si>
  <si>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</si>
  <si>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</si>
  <si>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</si>
  <si>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</si>
  <si>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</si>
  <si>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</si>
  <si>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</si>
  <si>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</si>
  <si>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</si>
  <si>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</si>
  <si>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</si>
  <si>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</si>
  <si>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</si>
  <si>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</si>
  <si>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</si>
  <si>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</si>
  <si>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</si>
  <si>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</si>
  <si>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</si>
  <si>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</si>
  <si>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</si>
  <si>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</si>
  <si>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</si>
  <si>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</si>
  <si>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</si>
  <si>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</si>
  <si>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</si>
  <si>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</si>
  <si>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</si>
  <si>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</si>
  <si>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</si>
  <si>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</si>
  <si>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</si>
  <si>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</si>
  <si>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</si>
  <si>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</si>
  <si>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</si>
  <si>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</si>
  <si>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</si>
  <si>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</si>
  <si>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</si>
  <si>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</si>
  <si>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</si>
  <si>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</si>
  <si>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</si>
  <si>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</si>
  <si>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</si>
  <si>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</si>
  <si>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</si>
  <si>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</si>
  <si>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</si>
  <si>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</si>
  <si>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</si>
  <si>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</si>
  <si>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</si>
  <si>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</si>
  <si>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</si>
  <si>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</si>
  <si>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</si>
  <si>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</si>
  <si>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</si>
  <si>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</si>
  <si>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</si>
  <si>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</si>
  <si>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</si>
  <si>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</si>
  <si>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</si>
  <si>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</si>
  <si>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</si>
  <si>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</si>
  <si>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</si>
  <si>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</si>
  <si>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</si>
  <si>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</si>
  <si>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</si>
  <si>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</si>
  <si>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</si>
  <si>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</si>
  <si>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</si>
  <si>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</si>
  <si>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</si>
  <si>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</si>
  <si>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</si>
  <si>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</si>
  <si>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</si>
  <si>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</si>
  <si>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</si>
  <si>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</si>
  <si>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</si>
  <si>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</si>
  <si>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</si>
  <si>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</si>
  <si>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</si>
  <si>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</si>
  <si>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</si>
  <si>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</si>
  <si>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</si>
  <si>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</si>
  <si>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</si>
  <si>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</si>
  <si>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</si>
  <si>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</si>
  <si>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</si>
  <si>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</si>
  <si>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</si>
  <si>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</si>
  <si>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</si>
  <si>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</si>
  <si>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</si>
  <si>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</si>
  <si>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</si>
  <si>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</si>
  <si>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</si>
  <si>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</si>
  <si>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</si>
  <si>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</si>
  <si>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</si>
  <si>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</si>
  <si>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</si>
  <si>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</si>
  <si>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</si>
  <si>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</si>
  <si>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</si>
  <si>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</si>
  <si>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</si>
  <si>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</si>
  <si>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</si>
  <si>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</si>
  <si>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</si>
  <si>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</si>
  <si>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</si>
  <si>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</si>
  <si>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</si>
  <si>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</si>
  <si>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</si>
  <si>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</si>
  <si>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</si>
  <si>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</si>
  <si>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</si>
  <si>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</si>
  <si>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</si>
  <si>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</si>
  <si>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</si>
  <si>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</si>
  <si>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</si>
  <si>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</si>
  <si>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</si>
  <si>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</si>
  <si>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</si>
  <si>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</si>
  <si>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</si>
  <si>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</si>
  <si>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</si>
  <si>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</si>
  <si>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</si>
  <si>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</si>
  <si>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</si>
  <si>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</si>
  <si>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</si>
  <si>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</si>
  <si>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</si>
  <si>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</si>
  <si>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</si>
  <si>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</si>
  <si>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</si>
  <si>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</si>
  <si>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</si>
  <si>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</si>
  <si>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</si>
  <si>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</si>
  <si>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</si>
  <si>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</si>
  <si>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</si>
  <si>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</si>
  <si>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</si>
  <si>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</si>
  <si>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</si>
  <si>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</si>
  <si>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</si>
  <si>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</si>
  <si>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</si>
  <si>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</si>
  <si>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</si>
  <si>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</si>
  <si>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</si>
  <si>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</si>
  <si>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</si>
  <si>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</si>
  <si>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</si>
  <si>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</si>
  <si>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</si>
  <si>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</si>
  <si>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</si>
  <si>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</si>
  <si>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</si>
  <si>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</si>
  <si>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</si>
  <si>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</si>
  <si>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</si>
  <si>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</si>
  <si>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</si>
  <si>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</si>
  <si>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</si>
  <si>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</si>
  <si>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</si>
  <si>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</si>
  <si>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</si>
  <si>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</si>
  <si>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</si>
  <si>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</si>
  <si>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</si>
  <si>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</si>
  <si>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</si>
  <si>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</si>
  <si>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</si>
  <si>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</si>
  <si>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</si>
  <si>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</si>
  <si>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</si>
  <si>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</si>
  <si>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</si>
  <si>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</si>
  <si>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</si>
  <si>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</si>
  <si>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</si>
  <si>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</si>
  <si>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</si>
  <si>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</si>
  <si>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</si>
  <si>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</si>
  <si>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</si>
  <si>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</si>
  <si>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</si>
  <si>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</si>
  <si>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</si>
  <si>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</si>
  <si>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</si>
  <si>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</si>
  <si>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</si>
  <si>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</si>
  <si>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</si>
  <si>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</si>
  <si>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</si>
  <si>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</si>
  <si>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</si>
  <si>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</si>
  <si>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</si>
  <si>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</si>
  <si>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</si>
  <si>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</si>
  <si>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</si>
  <si>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</si>
  <si>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</si>
  <si>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</si>
  <si>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</si>
  <si>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</si>
  <si>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</si>
  <si>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</si>
  <si>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</si>
  <si>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</si>
  <si>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</si>
  <si>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</si>
  <si>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</si>
  <si>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</si>
  <si>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</si>
  <si>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</si>
  <si>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</si>
  <si>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</si>
  <si>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</si>
  <si>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</si>
  <si>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</si>
  <si>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</si>
  <si>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</si>
  <si>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</si>
  <si>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</si>
  <si>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</si>
  <si>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</si>
  <si>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</si>
  <si>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</si>
  <si>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</si>
  <si>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</si>
  <si>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</si>
  <si>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</si>
  <si>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</si>
  <si>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</si>
  <si>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</si>
  <si>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</si>
  <si>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</si>
  <si>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</si>
  <si>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</si>
  <si>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</si>
  <si>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</si>
  <si>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</si>
  <si>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</si>
  <si>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</si>
  <si>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</si>
  <si>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</si>
  <si>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</si>
  <si>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</si>
  <si>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</si>
  <si>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</si>
  <si>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</si>
  <si>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</si>
  <si>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</si>
  <si>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</si>
  <si>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</si>
  <si>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</si>
  <si>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</si>
  <si>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</si>
  <si>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</si>
  <si>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</si>
  <si>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</si>
  <si>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</si>
  <si>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</si>
  <si>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</si>
  <si>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</si>
  <si>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</si>
  <si>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</si>
  <si>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</si>
  <si>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</si>
  <si>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</si>
  <si>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</si>
  <si>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</si>
  <si>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</si>
  <si>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</si>
  <si>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</si>
  <si>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</si>
  <si>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</si>
  <si>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</si>
  <si>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</si>
  <si>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</si>
  <si>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</si>
  <si>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</si>
  <si>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</si>
  <si>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</si>
  <si>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</si>
  <si>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</si>
  <si>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</si>
  <si>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</si>
  <si>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</si>
  <si>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</si>
  <si>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</si>
  <si>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</si>
  <si>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</si>
  <si>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</si>
  <si>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</si>
  <si>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</si>
  <si>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</si>
  <si>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</si>
  <si>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</si>
  <si>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</si>
  <si>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</si>
  <si>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</si>
  <si>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</si>
  <si>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</si>
  <si>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</si>
  <si>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</si>
  <si>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</si>
  <si>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</si>
  <si>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</si>
  <si>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</si>
  <si>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</si>
  <si>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</si>
  <si>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</si>
  <si>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</si>
  <si>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</si>
  <si>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</si>
  <si>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</si>
  <si>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</si>
  <si>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</si>
  <si>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</si>
  <si>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</si>
  <si>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</si>
  <si>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</si>
  <si>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</si>
  <si>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</si>
  <si>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</si>
  <si>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</si>
  <si>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</si>
  <si>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</si>
  <si>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</si>
  <si>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</si>
  <si>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</si>
  <si>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</si>
  <si>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</si>
  <si>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</si>
  <si>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</si>
  <si>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</si>
  <si>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</si>
  <si>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</si>
  <si>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</si>
  <si>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</si>
  <si>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</si>
  <si>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</si>
  <si>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</si>
  <si>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</si>
  <si>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</si>
  <si>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</si>
  <si>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</si>
  <si>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</si>
  <si>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</si>
  <si>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</si>
  <si>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</si>
  <si>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</si>
  <si>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</si>
  <si>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</si>
  <si>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</si>
  <si>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</si>
  <si>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</si>
  <si>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</si>
  <si>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</si>
  <si>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</si>
  <si>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</si>
  <si>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</si>
  <si>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</si>
  <si>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</si>
  <si>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</si>
  <si>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</si>
  <si>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</si>
  <si>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</si>
  <si>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</si>
  <si>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</si>
  <si>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</si>
  <si>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</si>
  <si>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</si>
  <si>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</si>
  <si>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</si>
  <si>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</si>
  <si>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</si>
  <si>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</si>
  <si>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</si>
  <si>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</si>
  <si>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</si>
  <si>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</si>
  <si>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</si>
  <si>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</si>
  <si>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</si>
  <si>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</si>
  <si>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</si>
  <si>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</si>
  <si>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</si>
  <si>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</si>
  <si>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</si>
  <si>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</si>
  <si>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</si>
  <si>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</si>
  <si>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</si>
  <si>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</si>
  <si>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</si>
  <si>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</si>
  <si>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</si>
  <si>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</si>
  <si>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</si>
  <si>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</si>
  <si>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</si>
  <si>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</si>
  <si>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</si>
  <si>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</si>
  <si>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</si>
  <si>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</si>
  <si>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</si>
  <si>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</si>
  <si>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</si>
  <si>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</si>
  <si>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</si>
  <si>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</si>
  <si>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</si>
  <si>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</si>
  <si>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</si>
  <si>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</si>
  <si>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</si>
  <si>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</si>
  <si>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</si>
  <si>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</si>
  <si>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</si>
  <si>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</si>
  <si>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</si>
  <si>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</si>
  <si>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</si>
  <si>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</si>
  <si>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</si>
  <si>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</si>
  <si>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</si>
  <si>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</si>
  <si>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</si>
  <si>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</si>
  <si>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</si>
  <si>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</si>
  <si>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</si>
  <si>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</si>
  <si>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</si>
  <si>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</si>
  <si>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</si>
  <si>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</si>
  <si>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</si>
  <si>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</si>
  <si>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</si>
  <si>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</si>
  <si>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</si>
  <si>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</si>
  <si>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</si>
  <si>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</si>
  <si>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</si>
  <si>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</si>
  <si>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</si>
  <si>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</si>
  <si>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</si>
  <si>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</si>
  <si>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</si>
  <si>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</si>
  <si>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</si>
  <si>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</si>
  <si>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</si>
  <si>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</si>
  <si>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</si>
  <si>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</si>
  <si>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</si>
  <si>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</si>
  <si>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</si>
  <si>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</si>
  <si>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</si>
  <si>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</si>
  <si>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</si>
  <si>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</si>
  <si>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</si>
  <si>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</si>
  <si>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</si>
  <si>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</si>
  <si>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</si>
  <si>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</si>
  <si>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</si>
  <si>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</si>
  <si>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</si>
  <si>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</si>
  <si>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</si>
  <si>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</si>
  <si>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</si>
  <si>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</si>
  <si>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</si>
  <si>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</si>
  <si>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</si>
  <si>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</si>
  <si>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</si>
  <si>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</si>
  <si>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</si>
  <si>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</si>
  <si>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</si>
  <si>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</si>
  <si>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</si>
  <si>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</si>
  <si>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</si>
  <si>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</si>
  <si>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</si>
  <si>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</si>
  <si>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</si>
  <si>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</si>
  <si>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</si>
  <si>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</si>
  <si>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</si>
  <si>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</si>
  <si>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</si>
  <si>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</si>
  <si>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</si>
  <si>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</si>
  <si>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</si>
  <si>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</si>
  <si>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</si>
  <si>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</si>
  <si>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</si>
  <si>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</si>
  <si>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</si>
  <si>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</si>
  <si>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</si>
  <si>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</si>
  <si>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</si>
  <si>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</si>
  <si>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</si>
  <si>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</si>
  <si>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</si>
  <si>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</si>
  <si>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</si>
  <si>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</si>
  <si>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</si>
  <si>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</si>
  <si>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</si>
  <si>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</si>
  <si>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</si>
  <si>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</si>
  <si>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</si>
  <si>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</si>
  <si>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</si>
  <si>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</si>
  <si>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</si>
  <si>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</si>
  <si>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</si>
  <si>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</si>
  <si>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</si>
  <si>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</si>
  <si>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</si>
  <si>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</si>
  <si>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</si>
  <si>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</si>
  <si>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</si>
  <si>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</si>
  <si>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</si>
  <si>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</si>
  <si>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</si>
  <si>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</si>
  <si>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</si>
  <si>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</si>
  <si>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</si>
  <si>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</si>
  <si>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</si>
  <si>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</si>
  <si>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</si>
  <si>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</si>
  <si>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</si>
  <si>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</si>
  <si>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</si>
  <si>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</si>
  <si>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</si>
  <si>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</si>
  <si>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</si>
  <si>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</si>
  <si>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</si>
  <si>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</si>
  <si>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</si>
  <si>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</si>
  <si>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</si>
  <si>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</si>
  <si>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</si>
  <si>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</si>
  <si>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</si>
  <si>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</si>
  <si>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</si>
  <si>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</si>
  <si>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</si>
  <si>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</si>
  <si>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</si>
  <si>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</si>
  <si>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</si>
  <si>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</si>
  <si>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</si>
  <si>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</si>
  <si>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</si>
  <si>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</si>
  <si>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</si>
  <si>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</si>
  <si>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</si>
  <si>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</si>
  <si>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</si>
  <si>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</si>
  <si>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</si>
  <si>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</si>
  <si>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</si>
  <si>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</si>
  <si>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</si>
  <si>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</si>
  <si>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</si>
  <si>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</si>
  <si>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</si>
  <si>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</si>
  <si>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</si>
  <si>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</si>
  <si>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</si>
  <si>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</si>
  <si>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</si>
  <si>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</si>
  <si>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</si>
  <si>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</si>
  <si>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</si>
  <si>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</si>
  <si>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</si>
  <si>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</si>
  <si>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</si>
  <si>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</si>
  <si>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</si>
  <si>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</si>
  <si>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</si>
  <si>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</si>
  <si>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</si>
  <si>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</si>
  <si>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</si>
  <si>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</si>
  <si>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</si>
  <si>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</si>
  <si>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</si>
  <si>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</si>
  <si>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</si>
  <si>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</si>
  <si>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</si>
  <si>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</si>
  <si>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</si>
  <si>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</si>
  <si>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</si>
  <si>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</si>
  <si>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</si>
  <si>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</si>
  <si>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</si>
  <si>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</si>
  <si>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</si>
  <si>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</si>
  <si>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</si>
  <si>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</si>
  <si>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</si>
  <si>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</si>
  <si>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</si>
  <si>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</si>
  <si>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</si>
  <si>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</si>
  <si>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</si>
  <si>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</si>
  <si>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</si>
  <si>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</si>
  <si>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</si>
  <si>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</si>
  <si>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</si>
  <si>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</si>
  <si>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</si>
  <si>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</si>
  <si>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</si>
  <si>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</si>
  <si>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</si>
  <si>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</si>
  <si>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</si>
  <si>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</si>
  <si>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</si>
  <si>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</si>
  <si>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</si>
  <si>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</si>
  <si>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</si>
  <si>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</si>
  <si>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</si>
  <si>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</si>
  <si>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</si>
  <si>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</si>
  <si>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</si>
  <si>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</si>
  <si>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</si>
  <si>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</si>
  <si>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</si>
  <si>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</si>
  <si>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</si>
  <si>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</si>
  <si>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</si>
  <si>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</si>
  <si>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</si>
  <si>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</si>
  <si>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</si>
  <si>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</si>
  <si>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</si>
  <si>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</si>
  <si>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</si>
  <si>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</si>
  <si>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</si>
  <si>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</si>
  <si>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</si>
  <si>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</si>
  <si>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</si>
  <si>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</si>
  <si>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</si>
  <si>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</si>
  <si>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</si>
  <si>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</si>
  <si>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</si>
  <si>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</si>
  <si>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</si>
  <si>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</si>
  <si>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</si>
  <si>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</si>
  <si>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</si>
  <si>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</si>
  <si>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</si>
  <si>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</si>
  <si>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</si>
  <si>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</si>
  <si>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</si>
  <si>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</si>
  <si>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</si>
  <si>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</si>
  <si>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</si>
  <si>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</si>
  <si>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</si>
  <si>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</si>
  <si>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</si>
  <si>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</si>
  <si>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</si>
  <si>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</si>
  <si>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</si>
  <si>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</si>
  <si>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</si>
  <si>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</si>
  <si>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</si>
  <si>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</si>
  <si>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</si>
  <si>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</si>
  <si>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</si>
  <si>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</si>
  <si>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</si>
  <si>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</si>
  <si>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</si>
  <si>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</si>
  <si>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</si>
  <si>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</si>
  <si>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</si>
  <si>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</si>
  <si>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</si>
  <si>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</si>
  <si>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</si>
  <si>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</si>
  <si>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</si>
  <si>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</si>
  <si>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</si>
  <si>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</si>
  <si>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</si>
  <si>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</si>
  <si>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</si>
  <si>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</si>
  <si>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</si>
  <si>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</si>
  <si>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</si>
  <si>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</si>
  <si>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</si>
  <si>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</si>
  <si>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</si>
  <si>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</si>
  <si>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</si>
  <si>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</si>
  <si>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</si>
  <si>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</si>
  <si>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</si>
  <si>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</si>
  <si>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</si>
  <si>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</si>
  <si>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</si>
  <si>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</si>
  <si>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</si>
  <si>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</si>
  <si>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</si>
  <si>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</si>
  <si>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</si>
  <si>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</si>
  <si>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</si>
  <si>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</si>
  <si>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</si>
  <si>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</si>
  <si>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</si>
  <si>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</si>
  <si>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</si>
  <si>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</si>
  <si>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</si>
  <si>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</si>
  <si>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</si>
  <si>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</si>
  <si>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</si>
  <si>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</si>
  <si>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</si>
  <si>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</si>
  <si>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</si>
  <si>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</si>
  <si>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</si>
  <si>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</si>
  <si>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</si>
  <si>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</si>
  <si>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</si>
  <si>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</si>
  <si>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</si>
  <si>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</si>
  <si>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</si>
  <si>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</si>
  <si>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</si>
  <si>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</si>
  <si>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</si>
  <si>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</si>
  <si>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</si>
  <si>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</si>
  <si>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</si>
  <si>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</si>
  <si>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</si>
  <si>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</si>
  <si>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</si>
  <si>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</si>
  <si>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</si>
  <si>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</si>
  <si>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</si>
  <si>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</si>
  <si>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</si>
  <si>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</si>
  <si>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</si>
  <si>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</si>
  <si>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</si>
  <si>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</si>
  <si>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</si>
  <si>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</si>
  <si>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</si>
  <si>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</si>
  <si>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</si>
  <si>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</si>
  <si>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</si>
  <si>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</si>
  <si>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</si>
  <si>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</si>
  <si>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</si>
  <si>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</si>
  <si>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</si>
  <si>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</si>
  <si>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</si>
  <si>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</si>
  <si>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</si>
  <si>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</si>
  <si>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</si>
  <si>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</si>
  <si>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</si>
  <si>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</si>
  <si>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</si>
  <si>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</si>
  <si>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</si>
  <si>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</si>
  <si>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</si>
  <si>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</si>
  <si>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</si>
  <si>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</si>
  <si>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</si>
  <si>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</si>
  <si>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</si>
  <si>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</si>
  <si>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</si>
  <si>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</si>
  <si>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</si>
  <si>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</si>
  <si>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</si>
  <si>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</si>
  <si>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</si>
  <si>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</si>
  <si>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</si>
  <si>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</si>
  <si>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</si>
  <si>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</si>
  <si>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</si>
  <si>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</si>
  <si>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</si>
  <si>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</si>
  <si>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</si>
  <si>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</si>
  <si>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</si>
  <si>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</si>
  <si>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</si>
  <si>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</si>
  <si>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</si>
  <si>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</si>
  <si>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</si>
  <si>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</si>
  <si>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</si>
  <si>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</si>
  <si>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</si>
  <si>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</si>
  <si>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</si>
  <si>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</si>
  <si>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</si>
  <si>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</si>
  <si>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</si>
  <si>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</si>
  <si>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</si>
  <si>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</si>
  <si>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</si>
  <si>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</si>
  <si>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</si>
  <si>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</si>
  <si>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</si>
  <si>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</si>
  <si>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</si>
  <si>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</si>
  <si>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</si>
  <si>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</si>
  <si>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</si>
  <si>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</si>
  <si>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</si>
  <si>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</si>
  <si>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</si>
  <si>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</si>
  <si>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</si>
  <si>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</si>
  <si>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</si>
  <si>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</si>
  <si>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</si>
  <si>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</si>
  <si>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</si>
  <si>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</si>
  <si>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</si>
  <si>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</si>
  <si>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</si>
  <si>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</si>
  <si>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</si>
  <si>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</si>
  <si>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</si>
  <si>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</si>
  <si>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</si>
  <si>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</si>
  <si>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</si>
  <si>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</si>
  <si>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</si>
  <si>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</si>
  <si>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</si>
  <si>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</si>
  <si>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</si>
  <si>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</si>
  <si>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</si>
  <si>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</si>
  <si>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</si>
  <si>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</si>
  <si>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</si>
  <si>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</si>
  <si>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</si>
  <si>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</si>
  <si>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</si>
  <si>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</si>
  <si>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</si>
  <si>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</si>
  <si>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</si>
  <si>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</si>
  <si>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</si>
  <si>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</si>
  <si>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</si>
  <si>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</si>
  <si>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</si>
  <si>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</si>
  <si>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</si>
  <si>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</si>
  <si>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</si>
  <si>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</si>
  <si>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</si>
  <si>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</si>
  <si>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</si>
  <si>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</si>
  <si>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</si>
  <si>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</si>
  <si>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</si>
  <si>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</si>
  <si>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</si>
  <si>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</si>
  <si>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</si>
  <si>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</si>
  <si>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</si>
  <si>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</si>
  <si>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</si>
  <si>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</si>
  <si>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</si>
  <si>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</si>
  <si>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</si>
  <si>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</si>
  <si>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</si>
  <si>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</si>
  <si>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</si>
  <si>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</si>
  <si>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</si>
  <si>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</si>
  <si>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</si>
  <si>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</si>
  <si>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</si>
  <si>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</si>
  <si>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</si>
  <si>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</si>
  <si>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</si>
  <si>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</si>
  <si>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</si>
  <si>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</si>
  <si>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</si>
  <si>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</si>
  <si>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</si>
  <si>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</si>
  <si>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</si>
  <si>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</si>
  <si>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</si>
  <si>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</si>
  <si>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</si>
  <si>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</si>
  <si>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</si>
  <si>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</si>
  <si>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</si>
  <si>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</si>
  <si>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</si>
  <si>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</si>
  <si>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</si>
  <si>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</si>
  <si>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</si>
  <si>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</si>
  <si>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</si>
  <si>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</si>
  <si>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</si>
  <si>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</si>
  <si>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</si>
  <si>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</si>
  <si>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</si>
  <si>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</si>
  <si>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</si>
  <si>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</si>
  <si>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</si>
  <si>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</si>
  <si>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</si>
  <si>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</si>
  <si>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</si>
  <si>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</si>
  <si>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</si>
  <si>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</si>
  <si>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</si>
  <si>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</si>
  <si>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</si>
  <si>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</si>
  <si>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</si>
  <si>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</si>
  <si>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</si>
  <si>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</si>
  <si>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</si>
  <si>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</si>
  <si>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</si>
  <si>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</si>
  <si>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</si>
  <si>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</si>
  <si>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</si>
  <si>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</si>
  <si>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</si>
  <si>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</si>
  <si>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</si>
  <si>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</si>
  <si>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</si>
  <si>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</si>
  <si>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</si>
  <si>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</si>
  <si>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</si>
  <si>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</si>
  <si>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</si>
  <si>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</si>
  <si>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</si>
  <si>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</si>
  <si>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</si>
  <si>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</si>
  <si>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</si>
  <si>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</si>
  <si>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</si>
  <si>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</si>
  <si>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</si>
  <si>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</si>
  <si>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</si>
  <si>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</si>
  <si>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</si>
  <si>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</si>
  <si>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</si>
  <si>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</si>
  <si>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</si>
  <si>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</si>
  <si>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</si>
  <si>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</si>
  <si>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</si>
  <si>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</si>
  <si>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</si>
  <si>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</si>
  <si>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</si>
  <si>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</si>
  <si>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</si>
  <si>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</si>
  <si>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</si>
  <si>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</si>
  <si>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</si>
  <si>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</si>
  <si>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</si>
  <si>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</si>
  <si>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</si>
  <si>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</si>
  <si>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</si>
  <si>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</si>
  <si>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</si>
  <si>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</si>
  <si>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</si>
  <si>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</si>
  <si>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</si>
  <si>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</si>
  <si>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</si>
  <si>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</si>
  <si>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</si>
  <si>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</si>
  <si>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</si>
  <si>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</si>
  <si>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</si>
  <si>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</si>
  <si>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</si>
  <si>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</si>
  <si>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</si>
  <si>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</si>
  <si>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</si>
  <si>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</si>
  <si>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</si>
  <si>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</si>
  <si>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</si>
  <si>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</si>
  <si>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</si>
  <si>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</si>
  <si>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</si>
  <si>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</si>
  <si>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</si>
  <si>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</si>
  <si>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</si>
  <si>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</si>
  <si>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</si>
  <si>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</si>
  <si>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</si>
  <si>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</si>
  <si>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</si>
  <si>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</si>
  <si>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</si>
  <si>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</si>
  <si>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</si>
  <si>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</si>
  <si>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</si>
  <si>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</si>
  <si>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</si>
  <si>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</si>
  <si>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</si>
  <si>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</si>
  <si>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</si>
  <si>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</si>
  <si>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</si>
  <si>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</si>
  <si>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</si>
  <si>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</si>
  <si>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</si>
  <si>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</si>
  <si>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</si>
  <si>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</si>
  <si>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</si>
  <si>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</si>
  <si>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</si>
  <si>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</si>
  <si>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</si>
  <si>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</si>
  <si>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</si>
  <si>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</si>
  <si>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</si>
  <si>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</si>
  <si>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</si>
  <si>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</si>
  <si>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</si>
  <si>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</si>
  <si>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</si>
  <si>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</si>
  <si>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</si>
  <si>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</si>
  <si>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</si>
  <si>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</si>
  <si>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</si>
  <si>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</si>
  <si>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</si>
  <si>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</si>
  <si>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</si>
  <si>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</si>
  <si>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</si>
  <si>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</si>
  <si>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</si>
  <si>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</si>
  <si>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</si>
  <si>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</si>
  <si>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</si>
  <si>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</si>
  <si>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</si>
  <si>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</si>
  <si>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</si>
  <si>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</si>
  <si>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</si>
  <si>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</si>
  <si>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</si>
  <si>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</si>
  <si>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</si>
  <si>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</si>
  <si>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</si>
  <si>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</si>
  <si>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</si>
  <si>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</si>
  <si>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</si>
  <si>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</si>
  <si>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</si>
  <si>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</si>
  <si>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</si>
  <si>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</si>
  <si>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</si>
  <si>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</si>
  <si>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</si>
  <si>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</si>
  <si>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</si>
  <si>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</si>
  <si>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</si>
  <si>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</si>
  <si>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</si>
  <si>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</si>
  <si>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</si>
  <si>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</si>
  <si>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</si>
  <si>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</si>
  <si>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</si>
  <si>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</si>
  <si>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</si>
  <si>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</si>
  <si>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</si>
  <si>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</si>
  <si>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</si>
  <si>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</si>
  <si>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</si>
  <si>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</si>
  <si>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</si>
  <si>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</si>
  <si>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</si>
  <si>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</si>
  <si>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</si>
  <si>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</si>
  <si>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</si>
  <si>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</si>
  <si>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</si>
  <si>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</si>
  <si>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</si>
  <si>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</si>
  <si>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</si>
  <si>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</si>
  <si>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</si>
  <si>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</si>
  <si>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</si>
  <si>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</si>
  <si>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</si>
  <si>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</si>
  <si>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</si>
  <si>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</si>
  <si>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</si>
  <si>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</si>
  <si>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</si>
  <si>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</si>
  <si>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</si>
  <si>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</si>
  <si>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</si>
  <si>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</si>
  <si>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</si>
  <si>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</si>
  <si>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</si>
  <si>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</si>
  <si>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</si>
  <si>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</si>
  <si>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</si>
  <si>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</si>
  <si>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</si>
  <si>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</si>
  <si>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</si>
  <si>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</si>
  <si>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</si>
  <si>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</si>
  <si>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</si>
  <si>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</si>
  <si>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</si>
  <si>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</si>
  <si>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</si>
  <si>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</si>
  <si>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</si>
  <si>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</si>
  <si>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</si>
  <si>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</si>
  <si>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</si>
  <si>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</si>
  <si>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</si>
  <si>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</si>
  <si>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</si>
  <si>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</si>
  <si>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</si>
  <si>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</si>
  <si>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</si>
  <si>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</si>
  <si>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</si>
  <si>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</si>
  <si>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</si>
  <si>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</si>
  <si>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</si>
  <si>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</si>
  <si>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</si>
  <si>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</si>
  <si>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</si>
  <si>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</si>
  <si>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</si>
  <si>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</si>
  <si>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</si>
  <si>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</si>
  <si>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</si>
  <si>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</si>
  <si>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</si>
  <si>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</si>
  <si>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</si>
  <si>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</si>
  <si>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</si>
  <si>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</si>
  <si>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</si>
  <si>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</si>
  <si>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</si>
  <si>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</si>
  <si>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</si>
  <si>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</si>
  <si>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</si>
  <si>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</si>
  <si>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</si>
  <si>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</si>
  <si>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</si>
  <si>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</si>
  <si>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</si>
  <si>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</si>
  <si>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</si>
  <si>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</si>
  <si>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</si>
  <si>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</si>
  <si>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</si>
  <si>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</si>
  <si>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</si>
  <si>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</si>
  <si>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</si>
  <si>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</si>
  <si>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</si>
  <si>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</si>
  <si>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</si>
  <si>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</si>
  <si>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</si>
  <si>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</si>
  <si>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</si>
  <si>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</si>
  <si>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</si>
  <si>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</si>
  <si>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</si>
  <si>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</si>
  <si>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</si>
  <si>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</si>
  <si>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</si>
  <si>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</si>
  <si>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</si>
  <si>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</si>
  <si>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</si>
  <si>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</si>
  <si>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</si>
  <si>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</si>
  <si>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</si>
  <si>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</si>
  <si>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</si>
  <si>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</si>
  <si>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</si>
  <si>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</si>
  <si>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</si>
  <si>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</si>
  <si>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</si>
  <si>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</si>
  <si>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</si>
  <si>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</si>
  <si>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</si>
  <si>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</si>
  <si>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</si>
  <si>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</si>
  <si>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</si>
  <si>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</si>
  <si>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</si>
  <si>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</si>
  <si>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</si>
  <si>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</si>
  <si>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</si>
  <si>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</si>
  <si>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</si>
  <si>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</si>
  <si>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</si>
  <si>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</si>
  <si>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</si>
  <si>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</si>
  <si>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</si>
  <si>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</si>
  <si>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</si>
  <si>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</si>
  <si>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</si>
  <si>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</si>
  <si>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</si>
  <si>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</si>
  <si>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</si>
  <si>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</si>
  <si>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</si>
  <si>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</si>
  <si>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</si>
  <si>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</si>
  <si>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</si>
  <si>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</si>
  <si>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</si>
  <si>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</si>
  <si>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</si>
  <si>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</si>
  <si>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</si>
  <si>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</si>
  <si>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</si>
  <si>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</si>
  <si>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</si>
  <si>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</si>
  <si>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</si>
  <si>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</si>
  <si>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</si>
  <si>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</si>
  <si>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</si>
  <si>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</si>
  <si>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</si>
  <si>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</si>
  <si>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</si>
  <si>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</si>
  <si>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</si>
  <si>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</si>
  <si>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</si>
  <si>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</si>
  <si>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</si>
  <si>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</si>
  <si>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</si>
  <si>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</si>
  <si>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</si>
  <si>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</si>
  <si>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</si>
  <si>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</si>
  <si>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</si>
  <si>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</si>
  <si>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</si>
  <si>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</si>
  <si>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</si>
  <si>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</si>
  <si>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</si>
  <si>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</si>
  <si>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</si>
  <si>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</si>
  <si>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</si>
  <si>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</si>
  <si>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</si>
  <si>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</si>
  <si>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</si>
  <si>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</si>
  <si>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</si>
  <si>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</si>
  <si>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</si>
  <si>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</si>
  <si>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</si>
  <si>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</si>
  <si>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</si>
  <si>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</si>
  <si>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</si>
  <si>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</si>
  <si>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</si>
  <si>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</si>
  <si>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</si>
  <si>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</si>
  <si>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</si>
  <si>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</si>
  <si>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</si>
  <si>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</si>
  <si>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</si>
  <si>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</si>
  <si>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</si>
  <si>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</si>
  <si>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</si>
  <si>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</si>
  <si>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</si>
  <si>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</si>
  <si>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</si>
  <si>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</si>
  <si>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</si>
  <si>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</si>
  <si>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</si>
  <si>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</si>
  <si>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</si>
  <si>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</si>
  <si>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</si>
  <si>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</si>
  <si>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</si>
  <si>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</si>
  <si>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</si>
  <si>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</si>
  <si>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</si>
  <si>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</si>
  <si>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</si>
  <si>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</si>
  <si>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</si>
  <si>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</si>
  <si>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</si>
  <si>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</si>
  <si>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</si>
  <si>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</si>
  <si>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</si>
  <si>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</si>
  <si>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</si>
  <si>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</si>
  <si>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</si>
  <si>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</si>
  <si>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</si>
  <si>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</si>
  <si>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</si>
  <si>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</si>
  <si>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</si>
  <si>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</si>
  <si>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</si>
  <si>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</si>
  <si>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</si>
  <si>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</si>
  <si>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</si>
  <si>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</si>
  <si>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</si>
  <si>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</si>
  <si>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</si>
  <si>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</si>
  <si>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</si>
  <si>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</si>
  <si>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</si>
  <si>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</si>
  <si>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</si>
  <si>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</si>
  <si>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</si>
  <si>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</si>
  <si>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</si>
  <si>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</si>
  <si>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</si>
  <si>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</si>
  <si>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</si>
  <si>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</si>
  <si>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</si>
  <si>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</si>
  <si>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</si>
  <si>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</si>
  <si>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</si>
  <si>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</si>
  <si>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</si>
  <si>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</si>
  <si>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</si>
  <si>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</si>
  <si>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</si>
  <si>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</si>
  <si>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</si>
  <si>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</si>
  <si>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</si>
  <si>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</si>
  <si>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</si>
  <si>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</si>
  <si>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</si>
  <si>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</si>
  <si>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</si>
  <si>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</si>
  <si>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</si>
  <si>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</si>
  <si>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</si>
  <si>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</si>
  <si>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</si>
  <si>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</si>
  <si>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</si>
  <si>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</si>
  <si>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</si>
  <si>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</si>
  <si>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</si>
  <si>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</si>
  <si>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</si>
  <si>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</si>
  <si>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</si>
  <si>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</si>
  <si>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</si>
  <si>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</si>
  <si>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</si>
  <si>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</si>
  <si>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</si>
  <si>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</si>
  <si>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</si>
  <si>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</si>
  <si>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</si>
  <si>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</si>
  <si>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</si>
  <si>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</si>
  <si>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</si>
  <si>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</si>
  <si>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</si>
  <si>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</si>
  <si>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</si>
  <si>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</si>
  <si>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</si>
  <si>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</si>
  <si>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</si>
  <si>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</si>
  <si>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</si>
  <si>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</si>
  <si>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</si>
  <si>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</si>
  <si>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</si>
  <si>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</si>
  <si>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</si>
  <si>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</si>
  <si>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</si>
  <si>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</si>
  <si>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</si>
  <si>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</si>
  <si>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</si>
  <si>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</si>
  <si>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</si>
  <si>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</si>
  <si>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</si>
  <si>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</si>
  <si>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</si>
  <si>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</si>
  <si>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</si>
  <si>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</si>
  <si>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</si>
  <si>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</si>
  <si>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</si>
  <si>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</si>
  <si>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</si>
  <si>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</si>
  <si>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</si>
  <si>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</si>
  <si>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</si>
  <si>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</si>
  <si>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</si>
  <si>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</si>
  <si>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</si>
  <si>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</si>
  <si>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</si>
  <si>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</si>
  <si>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</si>
  <si>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</si>
  <si>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</si>
  <si>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</si>
  <si>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</si>
  <si>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</si>
  <si>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</si>
  <si>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</si>
  <si>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</si>
  <si>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</si>
  <si>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</si>
  <si>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</si>
  <si>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</si>
  <si>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</si>
  <si>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</si>
  <si>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</si>
  <si>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</si>
  <si>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</si>
  <si>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</si>
  <si>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</si>
  <si>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</si>
  <si>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</si>
  <si>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</si>
  <si>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</si>
  <si>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</si>
  <si>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</si>
  <si>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</si>
  <si>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</si>
  <si>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</si>
  <si>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</si>
  <si>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</si>
  <si>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</si>
  <si>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</si>
  <si>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</si>
  <si>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</si>
  <si>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</si>
  <si>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</si>
  <si>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</si>
  <si>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</si>
  <si>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</si>
  <si>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</si>
  <si>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</si>
  <si>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</si>
  <si>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</si>
  <si>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</si>
  <si>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</si>
  <si>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</si>
  <si>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</si>
  <si>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</si>
  <si>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</si>
  <si>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</si>
  <si>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</si>
  <si>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</si>
  <si>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</si>
  <si>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</si>
  <si>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</si>
  <si>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</si>
  <si>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</si>
  <si>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</si>
  <si>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</si>
  <si>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</si>
  <si>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</si>
  <si>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</si>
  <si>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</si>
  <si>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</si>
  <si>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</si>
  <si>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</si>
  <si>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</si>
  <si>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</si>
  <si>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</si>
  <si>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</si>
  <si>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</si>
  <si>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</si>
  <si>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</si>
  <si>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</si>
  <si>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</si>
  <si>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</si>
  <si>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</si>
  <si>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</si>
  <si>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</si>
  <si>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</si>
  <si>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</si>
  <si>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</si>
  <si>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</si>
  <si>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</si>
  <si>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</si>
  <si>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</si>
  <si>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</si>
  <si>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</si>
  <si>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</si>
  <si>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</si>
  <si>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</si>
  <si>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</si>
  <si>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</si>
  <si>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</si>
  <si>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</si>
  <si>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</si>
  <si>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</si>
  <si>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</si>
  <si>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</si>
  <si>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</si>
  <si>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</si>
  <si>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</si>
  <si>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</si>
  <si>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</si>
  <si>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</si>
  <si>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</si>
  <si>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</si>
  <si>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</si>
  <si>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</si>
  <si>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</si>
  <si>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</si>
  <si>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</si>
  <si>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</si>
  <si>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</si>
  <si>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</si>
  <si>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</si>
  <si>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</si>
  <si>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</si>
  <si>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</si>
  <si>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</si>
  <si>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</si>
  <si>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</si>
  <si>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</si>
  <si>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</si>
  <si>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</si>
  <si>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</si>
  <si>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</si>
  <si>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</si>
  <si>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</si>
  <si>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</si>
  <si>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</si>
  <si>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</si>
  <si>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</si>
  <si>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</si>
  <si>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</si>
  <si>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</si>
  <si>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</si>
  <si>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</si>
  <si>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</si>
  <si>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</si>
  <si>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</si>
  <si>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</si>
  <si>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</si>
  <si>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</si>
  <si>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</si>
  <si>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</si>
  <si>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</si>
  <si>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</si>
  <si>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</si>
  <si>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</si>
  <si>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</si>
  <si>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</si>
  <si>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</si>
  <si>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</si>
  <si>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</si>
  <si>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</si>
  <si>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</si>
  <si>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</si>
  <si>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</si>
  <si>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</si>
  <si>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</si>
  <si>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</si>
  <si>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</si>
  <si>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</si>
  <si>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</si>
  <si>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</si>
  <si>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</si>
  <si>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</si>
  <si>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</si>
  <si>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</si>
  <si>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</si>
  <si>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</si>
  <si>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</si>
  <si>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</si>
  <si>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</si>
  <si>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</si>
  <si>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</si>
  <si>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</si>
  <si>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</si>
  <si>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</si>
  <si>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</si>
  <si>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</si>
  <si>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</si>
  <si>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</si>
  <si>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</si>
  <si>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</si>
  <si>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</si>
  <si>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</si>
  <si>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</si>
  <si>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</si>
  <si>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</si>
  <si>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</si>
  <si>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</si>
  <si>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</si>
  <si>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</si>
  <si>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</si>
  <si>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</si>
  <si>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</si>
  <si>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</si>
  <si>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</si>
  <si>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</si>
  <si>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</si>
  <si>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</si>
  <si>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</si>
  <si>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</si>
  <si>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</si>
  <si>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</si>
  <si>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</si>
  <si>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</si>
  <si>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</si>
  <si>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</si>
  <si>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</si>
  <si>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</si>
  <si>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</si>
  <si>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</si>
  <si>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</si>
  <si>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</si>
  <si>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</si>
  <si>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</si>
  <si>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</si>
  <si>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</si>
  <si>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</si>
  <si>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</si>
  <si>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</si>
  <si>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</si>
  <si>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</si>
  <si>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</si>
  <si>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</si>
  <si>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</si>
  <si>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</si>
  <si>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</si>
  <si>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</si>
  <si>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</si>
  <si>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</si>
  <si>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</si>
  <si>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</si>
  <si>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</si>
  <si>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</si>
  <si>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</si>
  <si>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</si>
  <si>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</si>
  <si>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</si>
  <si>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</si>
  <si>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</si>
  <si>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</si>
  <si>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</si>
  <si>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</si>
  <si>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</si>
  <si>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</si>
  <si>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</si>
  <si>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</si>
  <si>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</si>
  <si>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</si>
  <si>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</si>
  <si>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</si>
  <si>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</si>
  <si>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</si>
  <si>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</si>
  <si>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</si>
  <si>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</si>
  <si>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</si>
  <si>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</si>
  <si>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</si>
  <si>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</si>
  <si>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</si>
  <si>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</si>
  <si>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</si>
  <si>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</si>
  <si>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</si>
  <si>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</si>
  <si>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</si>
  <si>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</si>
  <si>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</si>
  <si>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</si>
  <si>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</si>
  <si>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</si>
  <si>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</si>
  <si>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</si>
  <si>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</si>
  <si>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</si>
  <si>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</si>
  <si>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</si>
  <si>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</si>
  <si>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</si>
  <si>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</si>
  <si>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</si>
  <si>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</si>
  <si>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</si>
  <si>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</si>
  <si>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</si>
  <si>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</si>
  <si>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</si>
  <si>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</si>
  <si>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</si>
  <si>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</si>
  <si>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</si>
  <si>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</si>
  <si>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</si>
  <si>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</si>
  <si>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</si>
  <si>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</si>
  <si>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</si>
  <si>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</si>
  <si>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</si>
  <si>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</si>
  <si>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</si>
  <si>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</si>
  <si>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</si>
  <si>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</si>
  <si>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</si>
  <si>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</si>
  <si>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</si>
  <si>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</si>
  <si>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</si>
  <si>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</si>
  <si>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</si>
  <si>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</si>
  <si>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</si>
  <si>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</si>
  <si>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</si>
  <si>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</si>
  <si>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</si>
  <si>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</si>
  <si>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</si>
  <si>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</si>
  <si>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</si>
  <si>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</si>
  <si>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</si>
  <si>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</si>
  <si>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</si>
  <si>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</si>
  <si>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</si>
  <si>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</si>
  <si>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</si>
  <si>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</si>
  <si>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</si>
  <si>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</si>
  <si>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</si>
  <si>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</si>
  <si>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</si>
  <si>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</si>
  <si>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</si>
  <si>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</si>
  <si>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</si>
  <si>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</si>
  <si>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</si>
  <si>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</si>
  <si>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</si>
  <si>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</si>
  <si>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</si>
  <si>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</si>
  <si>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</si>
  <si>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</si>
  <si>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</si>
  <si>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</si>
  <si>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</si>
  <si>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</si>
  <si>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</si>
  <si>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</si>
  <si>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</si>
  <si>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</si>
  <si>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</si>
  <si>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</si>
  <si>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</si>
  <si>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</si>
  <si>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</si>
  <si>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</si>
  <si>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</si>
  <si>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</si>
  <si>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</si>
  <si>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</si>
  <si>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</si>
  <si>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</si>
  <si>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</si>
  <si>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</si>
  <si>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</si>
  <si>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</si>
  <si>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</si>
  <si>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</si>
  <si>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</si>
  <si>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</si>
  <si>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</si>
  <si>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</si>
  <si>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</si>
  <si>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</si>
  <si>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</si>
  <si>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</si>
  <si>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</si>
  <si>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</si>
  <si>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</si>
  <si>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</si>
  <si>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</si>
  <si>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</si>
  <si>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</si>
  <si>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</si>
  <si>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</si>
  <si>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</si>
  <si>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</si>
  <si>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</si>
  <si>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</si>
  <si>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</si>
  <si>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</si>
  <si>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</si>
  <si>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</si>
  <si>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</si>
  <si>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</si>
  <si>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</si>
  <si>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</si>
  <si>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</si>
  <si>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</si>
  <si>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</si>
  <si>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</si>
  <si>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</si>
  <si>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</si>
  <si>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</si>
  <si>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</si>
  <si>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</si>
  <si>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</si>
  <si>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</si>
  <si>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</si>
  <si>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</si>
  <si>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</si>
  <si>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</si>
  <si>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</si>
  <si>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</si>
  <si>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</si>
  <si>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</si>
  <si>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</si>
  <si>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</si>
  <si>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</si>
  <si>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</si>
  <si>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</si>
  <si>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</si>
  <si>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</si>
  <si>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</si>
  <si>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</si>
  <si>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</si>
  <si>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</si>
  <si>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</si>
  <si>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</si>
  <si>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</si>
  <si>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</si>
  <si>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</si>
  <si>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</si>
  <si>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</si>
  <si>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</si>
  <si>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</si>
  <si>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</si>
  <si>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</si>
  <si>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</si>
  <si>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</si>
  <si>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</si>
  <si>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</si>
  <si>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</si>
  <si>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</si>
  <si>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</si>
  <si>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</si>
  <si>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</si>
  <si>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</si>
  <si>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</si>
  <si>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</si>
  <si>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</si>
  <si>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</si>
  <si>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</si>
  <si>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</si>
  <si>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</si>
  <si>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</si>
  <si>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</si>
  <si>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</si>
  <si>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</si>
  <si>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</si>
  <si>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</si>
  <si>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</si>
  <si>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</si>
  <si>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</si>
  <si>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</si>
  <si>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</si>
  <si>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</si>
  <si>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</si>
  <si>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</si>
  <si>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</si>
  <si>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</si>
  <si>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</si>
  <si>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</si>
  <si>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</si>
  <si>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</si>
  <si>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</si>
  <si>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</si>
  <si>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</si>
  <si>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</si>
  <si>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</si>
  <si>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</si>
  <si>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</si>
  <si>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</si>
  <si>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</si>
  <si>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</si>
  <si>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</si>
  <si>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</si>
  <si>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</si>
  <si>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</si>
  <si>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</si>
  <si>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</si>
  <si>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</si>
  <si>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</si>
  <si>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</si>
  <si>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</si>
  <si>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</si>
  <si>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</si>
  <si>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</si>
  <si>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</si>
  <si>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</si>
  <si>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</si>
  <si>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</si>
  <si>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</si>
  <si>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</si>
  <si>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</si>
  <si>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</si>
  <si>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</si>
  <si>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</si>
  <si>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</si>
  <si>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</si>
  <si>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</si>
  <si>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</si>
  <si>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</si>
  <si>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</si>
  <si>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</si>
  <si>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</si>
  <si>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</si>
  <si>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</si>
  <si>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</si>
  <si>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</si>
  <si>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</si>
  <si>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</si>
  <si>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</si>
  <si>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</si>
  <si>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</si>
  <si>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</si>
  <si>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</si>
  <si>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</si>
  <si>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</si>
  <si>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</si>
  <si>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</si>
  <si>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</si>
  <si>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</si>
  <si>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</si>
  <si>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</si>
  <si>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</si>
  <si>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</si>
  <si>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</si>
  <si>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</si>
  <si>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</si>
  <si>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</si>
  <si>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</si>
  <si>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</si>
  <si>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</si>
  <si>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</si>
  <si>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</si>
  <si>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</si>
  <si>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</si>
  <si>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</si>
  <si>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</si>
  <si>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</si>
  <si>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</si>
  <si>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</si>
  <si>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</si>
  <si>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</si>
  <si>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</si>
  <si>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</si>
  <si>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</si>
  <si>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</si>
  <si>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</si>
  <si>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</si>
  <si>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</si>
  <si>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</si>
  <si>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</si>
  <si>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</si>
  <si>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</si>
  <si>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</si>
  <si>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</si>
  <si>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</si>
  <si>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</si>
  <si>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</si>
  <si>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</si>
  <si>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</si>
  <si>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</si>
  <si>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</si>
  <si>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</si>
  <si>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</si>
  <si>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</si>
  <si>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</si>
  <si>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</si>
  <si>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</si>
  <si>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</si>
  <si>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</si>
  <si>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</si>
  <si>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</si>
  <si>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</si>
  <si>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</si>
  <si>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</si>
  <si>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</si>
  <si>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</si>
  <si>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</si>
  <si>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</si>
  <si>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</si>
  <si>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</si>
  <si>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</si>
  <si>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</si>
  <si>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</si>
  <si>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</si>
  <si>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</si>
  <si>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</si>
  <si>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</si>
  <si>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</si>
  <si>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</si>
  <si>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</si>
  <si>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</si>
  <si>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</si>
  <si>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</si>
  <si>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</si>
  <si>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</si>
  <si>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</si>
  <si>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</si>
  <si>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</si>
  <si>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</si>
  <si>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</si>
  <si>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</si>
  <si>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</si>
  <si>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</si>
  <si>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</si>
  <si>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</si>
  <si>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</si>
  <si>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</si>
  <si>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</si>
  <si>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</si>
  <si>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</si>
  <si>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</si>
  <si>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</si>
  <si>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</si>
  <si>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</si>
  <si>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</si>
  <si>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</si>
  <si>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</si>
  <si>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</si>
  <si>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</si>
  <si>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</si>
  <si>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</si>
  <si>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</si>
  <si>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</si>
  <si>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</si>
  <si>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</si>
  <si>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</si>
  <si>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</si>
  <si>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</si>
  <si>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</si>
  <si>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</si>
  <si>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</si>
  <si>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</si>
  <si>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</si>
  <si>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</si>
  <si>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</si>
  <si>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</si>
  <si>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</si>
  <si>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</si>
  <si>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</si>
  <si>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</si>
  <si>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</si>
  <si>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</si>
  <si>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</si>
  <si>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</si>
  <si>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</si>
  <si>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</si>
  <si>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</si>
  <si>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</si>
  <si>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</si>
  <si>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</si>
  <si>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</si>
  <si>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</si>
  <si>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</si>
  <si>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</si>
  <si>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</si>
  <si>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</si>
  <si>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</si>
  <si>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</si>
  <si>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</si>
  <si>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</si>
  <si>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</si>
  <si>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</si>
  <si>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</si>
  <si>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</si>
  <si>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</si>
  <si>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</si>
  <si>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</si>
  <si>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</si>
  <si>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</si>
  <si>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</si>
  <si>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</si>
  <si>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</si>
  <si>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</si>
  <si>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</si>
  <si>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</si>
  <si>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</si>
  <si>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</si>
  <si>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</si>
  <si>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</si>
  <si>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</si>
  <si>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</si>
  <si>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</si>
  <si>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</si>
  <si>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</si>
  <si>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</si>
  <si>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</si>
  <si>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</si>
  <si>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</si>
  <si>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</si>
  <si>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</si>
  <si>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</si>
  <si>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</si>
  <si>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</si>
  <si>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</si>
  <si>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</si>
  <si>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</si>
  <si>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</si>
  <si>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</si>
  <si>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</si>
  <si>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</si>
  <si>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</si>
  <si>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</si>
  <si>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</si>
  <si>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</si>
  <si>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</si>
  <si>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</si>
  <si>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</si>
  <si>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</si>
  <si>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</si>
  <si>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</si>
  <si>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</si>
  <si>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</si>
  <si>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</si>
  <si>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</si>
  <si>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</si>
  <si>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</si>
  <si>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</si>
  <si>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</si>
  <si>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</si>
  <si>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</si>
  <si>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</si>
  <si>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</si>
  <si>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</si>
  <si>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</si>
  <si>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</si>
  <si>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</si>
  <si>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</si>
  <si>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</si>
  <si>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</si>
  <si>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</si>
  <si>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</si>
  <si>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</si>
  <si>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</si>
  <si>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</si>
  <si>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</si>
  <si>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</si>
  <si>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</si>
  <si>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</si>
  <si>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</si>
  <si>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</si>
  <si>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</si>
  <si>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</si>
  <si>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</si>
  <si>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</si>
  <si>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</si>
  <si>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</si>
  <si>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</si>
  <si>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</si>
  <si>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</si>
  <si>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</si>
  <si>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</si>
  <si>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</si>
  <si>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</si>
  <si>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</si>
  <si>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</si>
  <si>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</si>
  <si>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</si>
  <si>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</si>
  <si>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</si>
  <si>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</si>
  <si>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</si>
  <si>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</si>
  <si>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</si>
  <si>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</si>
  <si>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</si>
  <si>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</si>
  <si>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</si>
  <si>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</si>
  <si>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</si>
  <si>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</si>
  <si>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</si>
  <si>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</si>
  <si>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</si>
  <si>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</si>
  <si>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</si>
  <si>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</si>
  <si>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</si>
  <si>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</si>
  <si>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</si>
  <si>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</si>
  <si>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</si>
  <si>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</si>
  <si>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</si>
  <si>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</si>
  <si>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</si>
  <si>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</si>
  <si>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</si>
  <si>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</si>
  <si>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</si>
  <si>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</si>
  <si>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</si>
  <si>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</si>
  <si>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</si>
  <si>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</si>
  <si>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</si>
  <si>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</si>
  <si>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</si>
  <si>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</si>
  <si>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</si>
  <si>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</si>
  <si>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</si>
  <si>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</si>
  <si>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</si>
  <si>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</si>
  <si>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</si>
  <si>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</si>
  <si>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</si>
  <si>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</si>
  <si>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</si>
  <si>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</si>
  <si>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</si>
  <si>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</si>
  <si>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</si>
  <si>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</si>
  <si>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</si>
  <si>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</si>
  <si>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</si>
  <si>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</si>
  <si>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</si>
  <si>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</si>
  <si>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</si>
  <si>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</si>
  <si>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</si>
  <si>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</si>
  <si>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</si>
  <si>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</si>
  <si>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</si>
  <si>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</si>
  <si>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</si>
  <si>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</si>
  <si>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</si>
  <si>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</si>
  <si>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</si>
  <si>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</si>
  <si>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</si>
  <si>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</si>
  <si>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</si>
  <si>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</si>
  <si>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</si>
  <si>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</si>
  <si>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</si>
  <si>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</si>
  <si>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</si>
  <si>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</si>
  <si>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</si>
  <si>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</si>
  <si>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</si>
  <si>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</si>
  <si>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</si>
  <si>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</si>
  <si>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</si>
  <si>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</si>
  <si>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</si>
  <si>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</si>
  <si>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</si>
  <si>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</si>
  <si>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</si>
  <si>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</si>
  <si>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</si>
  <si>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</si>
  <si>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</si>
  <si>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</si>
  <si>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</si>
  <si>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</si>
  <si>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</si>
  <si>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</si>
  <si>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</si>
  <si>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</si>
  <si>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</si>
  <si>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</si>
  <si>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</si>
  <si>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</si>
  <si>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</si>
  <si>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</si>
  <si>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</si>
  <si>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</si>
  <si>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</si>
  <si>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</si>
  <si>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</si>
  <si>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</si>
  <si>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</si>
  <si>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</si>
  <si>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</si>
  <si>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</si>
  <si>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</si>
  <si>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</si>
  <si>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</si>
  <si>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</si>
  <si>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</si>
  <si>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</si>
  <si>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</si>
  <si>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</si>
  <si>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</si>
  <si>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</si>
  <si>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</si>
  <si>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</si>
  <si>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</si>
  <si>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</si>
  <si>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</si>
  <si>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</si>
  <si>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</si>
  <si>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</si>
  <si>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</si>
  <si>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</si>
  <si>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</si>
  <si>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</si>
  <si>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</si>
  <si>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</si>
  <si>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</si>
  <si>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</si>
  <si>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</si>
  <si>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</si>
  <si>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</si>
  <si>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</si>
  <si>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</si>
  <si>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</si>
  <si>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</si>
  <si>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</si>
  <si>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</si>
  <si>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</si>
  <si>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</si>
  <si>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</si>
  <si>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</si>
  <si>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</si>
  <si>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</si>
  <si>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</si>
  <si>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</si>
  <si>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</si>
  <si>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</si>
  <si>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</si>
  <si>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</si>
  <si>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</si>
  <si>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</si>
  <si>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</si>
  <si>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</si>
  <si>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</si>
  <si>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</si>
  <si>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</si>
  <si>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</si>
  <si>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</si>
  <si>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</si>
  <si>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</si>
  <si>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</si>
  <si>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</si>
  <si>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</si>
  <si>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</si>
  <si>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</si>
  <si>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</si>
  <si>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</si>
  <si>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</si>
  <si>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</si>
  <si>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</si>
  <si>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</si>
  <si>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</si>
  <si>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</si>
  <si>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</si>
  <si>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</si>
  <si>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</si>
  <si>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</si>
  <si>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</si>
  <si>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</si>
  <si>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</si>
  <si>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</si>
  <si>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</si>
  <si>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</si>
  <si>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</si>
  <si>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</si>
  <si>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</si>
  <si>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</si>
  <si>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</si>
  <si>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</si>
  <si>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</si>
  <si>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</si>
  <si>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</si>
  <si>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</si>
  <si>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</si>
  <si>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</si>
  <si>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</si>
  <si>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</si>
  <si>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</si>
  <si>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</si>
  <si>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</si>
  <si>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</si>
  <si>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</si>
  <si>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</si>
  <si>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</si>
  <si>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</si>
  <si>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</si>
  <si>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</si>
  <si>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</si>
  <si>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</si>
  <si>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</si>
  <si>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</si>
  <si>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</si>
  <si>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</si>
  <si>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</si>
  <si>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</si>
  <si>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</si>
  <si>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</si>
  <si>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</si>
  <si>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</si>
  <si>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</si>
  <si>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</si>
  <si>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</si>
  <si>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</si>
  <si>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</si>
  <si>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</si>
  <si>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</si>
  <si>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</si>
  <si>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</si>
  <si>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</si>
  <si>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</si>
  <si>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</si>
  <si>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</si>
  <si>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</si>
  <si>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</si>
  <si>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</si>
  <si>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</si>
  <si>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</si>
  <si>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</si>
  <si>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</si>
  <si>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</si>
  <si>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</si>
  <si>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</si>
  <si>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</si>
  <si>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</si>
  <si>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</si>
  <si>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</si>
  <si>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</si>
  <si>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</si>
  <si>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</si>
  <si>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</si>
  <si>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</si>
  <si>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</si>
  <si>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</si>
  <si>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</si>
  <si>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</si>
  <si>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</si>
  <si>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</si>
  <si>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</si>
  <si>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</si>
  <si>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</si>
  <si>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</si>
  <si>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</si>
  <si>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</si>
  <si>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</si>
  <si>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</si>
  <si>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</si>
  <si>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</si>
  <si>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</si>
  <si>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</si>
  <si>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</si>
  <si>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</si>
  <si>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</si>
  <si>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</si>
  <si>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</si>
  <si>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</si>
  <si>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</si>
  <si>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</si>
  <si>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</si>
  <si>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</si>
  <si>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</si>
  <si>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</si>
  <si>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</si>
  <si>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</si>
  <si>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</si>
  <si>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</si>
  <si>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</si>
  <si>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</si>
  <si>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</si>
  <si>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</si>
  <si>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</si>
  <si>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</si>
  <si>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</si>
  <si>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</si>
  <si>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</si>
  <si>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</si>
  <si>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</si>
  <si>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</si>
  <si>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</si>
  <si>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</si>
  <si>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</si>
  <si>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</si>
  <si>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</si>
  <si>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</si>
  <si>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</si>
  <si>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</si>
  <si>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</si>
  <si>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</si>
  <si>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</si>
  <si>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</si>
  <si>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</si>
  <si>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</si>
  <si>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</si>
  <si>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</si>
  <si>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</si>
  <si>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</si>
  <si>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</si>
  <si>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</si>
  <si>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</si>
  <si>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</si>
  <si>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</si>
  <si>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</si>
  <si>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</si>
  <si>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</si>
  <si>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</si>
  <si>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</si>
  <si>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</si>
  <si>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</si>
  <si>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</si>
  <si>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</si>
  <si>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</si>
  <si>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</si>
  <si>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</si>
  <si>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</si>
  <si>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</si>
  <si>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</si>
  <si>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</si>
  <si>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</si>
  <si>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</si>
  <si>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</si>
  <si>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</si>
  <si>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</si>
  <si>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</si>
  <si>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</si>
  <si>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</si>
  <si>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</si>
  <si>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</si>
  <si>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</si>
  <si>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</si>
  <si>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</si>
  <si>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</si>
  <si>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</si>
  <si>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</si>
  <si>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</si>
  <si>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</si>
  <si>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</si>
  <si>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</si>
  <si>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</si>
  <si>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</si>
  <si>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</si>
  <si>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</si>
  <si>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</si>
  <si>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</si>
  <si>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</si>
  <si>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</si>
  <si>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</si>
  <si>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</si>
  <si>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</si>
  <si>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</si>
  <si>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</si>
  <si>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</si>
  <si>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</si>
  <si>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</si>
  <si>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</si>
  <si>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</si>
  <si>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</si>
  <si>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</si>
  <si>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</si>
  <si>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</si>
  <si>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</si>
  <si>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</si>
  <si>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</si>
  <si>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</si>
  <si>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</si>
  <si>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</si>
  <si>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</si>
  <si>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</si>
  <si>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</si>
  <si>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</si>
  <si>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</si>
  <si>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</si>
  <si>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</si>
  <si>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</si>
  <si>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</si>
  <si>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</si>
  <si>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</si>
  <si>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</si>
  <si>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</si>
  <si>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</si>
  <si>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</si>
  <si>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</si>
  <si>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</si>
  <si>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</si>
  <si>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</si>
  <si>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</si>
  <si>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</si>
  <si>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</si>
  <si>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</si>
  <si>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</si>
  <si>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</si>
  <si>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</si>
  <si>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</si>
  <si>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</si>
  <si>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</si>
  <si>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</si>
  <si>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</si>
  <si>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</si>
  <si>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</si>
  <si>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</si>
  <si>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</si>
  <si>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</si>
  <si>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</si>
  <si>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</si>
  <si>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</si>
  <si>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</si>
  <si>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</si>
  <si>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</si>
  <si>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</si>
  <si>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</si>
  <si>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</si>
  <si>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</si>
  <si>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</si>
  <si>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</si>
  <si>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</si>
  <si>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</si>
  <si>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</si>
  <si>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</si>
  <si>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</si>
  <si>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</si>
  <si>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</si>
  <si>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</si>
  <si>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</si>
  <si>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</si>
  <si>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</si>
  <si>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</si>
  <si>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</si>
  <si>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</si>
  <si>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</si>
  <si>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</si>
  <si>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</si>
  <si>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</si>
  <si>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</si>
  <si>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</si>
  <si>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</si>
  <si>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</si>
  <si>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</si>
  <si>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</si>
  <si>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</si>
  <si>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</si>
  <si>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</si>
  <si>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</si>
  <si>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</si>
  <si>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</si>
  <si>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</si>
  <si>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</si>
  <si>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</si>
  <si>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</si>
  <si>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</si>
  <si>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</si>
  <si>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</si>
  <si>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</si>
  <si>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</si>
  <si>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</si>
  <si>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</si>
  <si>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</si>
  <si>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</si>
  <si>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</si>
  <si>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</si>
  <si>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</si>
  <si>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</si>
  <si>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</si>
  <si>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</si>
  <si>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</si>
  <si>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</si>
  <si>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</si>
  <si>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</si>
  <si>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</si>
  <si>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</si>
  <si>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</si>
  <si>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</si>
  <si>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</si>
  <si>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</si>
  <si>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</si>
  <si>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</si>
  <si>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</si>
  <si>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</si>
  <si>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</si>
  <si>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</si>
  <si>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</si>
  <si>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</si>
  <si>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</si>
  <si>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</si>
  <si>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</si>
  <si>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</si>
  <si>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</si>
  <si>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</si>
  <si>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</si>
  <si>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</si>
  <si>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</si>
  <si>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</si>
  <si>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</si>
  <si>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</si>
  <si>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</si>
  <si>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</si>
  <si>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</si>
  <si>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</si>
  <si>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</si>
  <si>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</si>
  <si>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</si>
  <si>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</si>
  <si>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</si>
  <si>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</si>
  <si>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</si>
  <si>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</si>
  <si>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</si>
  <si>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</si>
  <si>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</si>
  <si>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</si>
  <si>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</si>
  <si>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</si>
  <si>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</si>
  <si>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</si>
  <si>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</si>
  <si>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</si>
  <si>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</si>
  <si>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</si>
  <si>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</si>
  <si>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</si>
  <si>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</si>
  <si>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</si>
  <si>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</si>
  <si>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</si>
  <si>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</si>
  <si>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</si>
  <si>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</si>
  <si>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</si>
  <si>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</si>
  <si>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</si>
  <si>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</si>
  <si>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</si>
  <si>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</si>
  <si>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</si>
  <si>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</si>
  <si>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</si>
  <si>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</si>
  <si>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</si>
  <si>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</si>
  <si>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</si>
  <si>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</si>
  <si>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</si>
  <si>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</si>
  <si>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</si>
  <si>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</si>
  <si>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</si>
  <si>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</si>
  <si>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</si>
  <si>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</si>
  <si>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</si>
  <si>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</si>
  <si>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</si>
  <si>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</si>
  <si>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</si>
  <si>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</si>
  <si>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</si>
  <si>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</si>
  <si>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</si>
  <si>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</si>
  <si>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</si>
  <si>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</si>
  <si>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</si>
  <si>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</si>
  <si>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</si>
  <si>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</si>
  <si>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</si>
  <si>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</si>
  <si>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</si>
  <si>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</si>
  <si>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</si>
  <si>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</si>
  <si>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</si>
  <si>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</si>
  <si>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</si>
  <si>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</si>
  <si>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</si>
  <si>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</si>
  <si>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</si>
  <si>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</si>
  <si>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</si>
  <si>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</si>
  <si>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</si>
  <si>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</si>
  <si>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</si>
  <si>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</si>
  <si>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</si>
  <si>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</si>
  <si>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</si>
  <si>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</si>
  <si>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</si>
  <si>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</si>
  <si>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</si>
  <si>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</si>
  <si>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</si>
  <si>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</si>
  <si>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</si>
  <si>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</si>
  <si>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</si>
  <si>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</si>
  <si>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</si>
  <si>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</si>
  <si>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</si>
  <si>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</si>
  <si>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</si>
  <si>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</si>
  <si>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</si>
  <si>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</si>
  <si>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</si>
  <si>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</si>
  <si>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</si>
  <si>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</si>
  <si>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</si>
  <si>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</si>
  <si>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</si>
  <si>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</si>
  <si>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</si>
  <si>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</si>
  <si>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</si>
  <si>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</si>
  <si>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</si>
  <si>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</si>
  <si>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</si>
  <si>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</si>
  <si>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</si>
  <si>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</si>
  <si>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</si>
  <si>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</si>
  <si>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</si>
  <si>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</si>
  <si>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</si>
  <si>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</si>
  <si>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</si>
  <si>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</si>
  <si>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</si>
  <si>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</si>
  <si>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</si>
  <si>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</si>
  <si>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</si>
  <si>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</si>
  <si>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</si>
  <si>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</si>
  <si>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</si>
  <si>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</si>
  <si>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</si>
  <si>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</si>
  <si>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</si>
  <si>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</si>
  <si>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</si>
  <si>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</si>
  <si>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</si>
  <si>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</si>
  <si>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</si>
  <si>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</si>
  <si>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</si>
  <si>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</si>
  <si>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</si>
  <si>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</si>
  <si>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</si>
  <si>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</si>
  <si>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</si>
  <si>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</si>
  <si>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</si>
  <si>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</si>
  <si>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</si>
  <si>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</si>
  <si>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</si>
  <si>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</si>
  <si>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</si>
  <si>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</si>
  <si>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</si>
  <si>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</si>
  <si>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</si>
  <si>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</si>
  <si>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</si>
  <si>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</si>
  <si>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</si>
  <si>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</si>
  <si>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</si>
  <si>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</si>
  <si>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</si>
  <si>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</si>
  <si>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</si>
  <si>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</si>
  <si>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</si>
  <si>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</si>
  <si>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</si>
  <si>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</si>
  <si>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</si>
  <si>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</si>
  <si>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</si>
  <si>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</si>
  <si>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</si>
  <si>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</si>
  <si>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</si>
  <si>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</si>
  <si>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</si>
  <si>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</si>
  <si>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</si>
  <si>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</si>
  <si>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</si>
  <si>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</si>
  <si>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</si>
  <si>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</si>
  <si>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</si>
  <si>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</si>
  <si>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</si>
  <si>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</si>
  <si>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</si>
  <si>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</si>
  <si>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</si>
  <si>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</si>
  <si>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</si>
  <si>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</si>
  <si>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</si>
  <si>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</si>
  <si>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</si>
  <si>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</si>
  <si>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</si>
  <si>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</si>
  <si>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</si>
  <si>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</si>
  <si>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</si>
  <si>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</si>
  <si>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</si>
  <si>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</si>
  <si>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</si>
  <si>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</si>
  <si>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</si>
  <si>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</si>
  <si>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</si>
  <si>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</si>
  <si>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</si>
  <si>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</si>
  <si>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</si>
  <si>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</si>
  <si>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</si>
  <si>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</si>
  <si>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</si>
  <si>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</si>
  <si>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</si>
  <si>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</si>
  <si>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</si>
  <si>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</si>
  <si>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</si>
  <si>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</si>
  <si>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</si>
  <si>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</si>
  <si>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</si>
  <si>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</si>
  <si>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</si>
  <si>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</si>
  <si>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</si>
  <si>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</si>
  <si>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</si>
  <si>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</si>
  <si>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</si>
  <si>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</si>
  <si>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</si>
  <si>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</si>
  <si>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</si>
  <si>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</si>
  <si>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</si>
  <si>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</si>
  <si>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</si>
  <si>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</si>
  <si>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</si>
  <si>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</si>
  <si>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</si>
  <si>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</si>
  <si>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</si>
  <si>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</si>
  <si>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</si>
  <si>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</si>
  <si>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</si>
  <si>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</si>
  <si>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</si>
  <si>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</si>
  <si>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</si>
  <si>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</si>
  <si>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</si>
  <si>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</si>
  <si>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</si>
  <si>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</si>
  <si>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</si>
  <si>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</si>
  <si>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</si>
  <si>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</si>
  <si>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</si>
  <si>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</si>
  <si>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</si>
  <si>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</si>
  <si>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</si>
  <si>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</si>
  <si>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</si>
  <si>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</si>
  <si>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</si>
  <si>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</si>
  <si>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</si>
  <si>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</si>
  <si>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</si>
  <si>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</si>
  <si>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</si>
  <si>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</si>
  <si>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</si>
  <si>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</si>
  <si>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</si>
  <si>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</si>
  <si>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</si>
  <si>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</si>
  <si>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</si>
  <si>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</si>
  <si>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</si>
  <si>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</si>
  <si>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</si>
  <si>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</si>
  <si>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</si>
  <si>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</si>
  <si>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</si>
  <si>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</si>
  <si>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</si>
  <si>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</si>
  <si>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</si>
  <si>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</si>
  <si>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</si>
  <si>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</si>
  <si>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</si>
  <si>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</si>
  <si>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</si>
  <si>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</si>
  <si>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</si>
  <si>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</si>
  <si>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</si>
  <si>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</si>
  <si>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</si>
  <si>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</si>
  <si>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</si>
  <si>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</si>
  <si>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</si>
  <si>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</si>
  <si>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</si>
  <si>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</si>
  <si>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</si>
  <si>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</si>
  <si>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</si>
  <si>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</si>
  <si>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</si>
  <si>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</si>
  <si>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</si>
  <si>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</si>
  <si>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</si>
  <si>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</si>
  <si>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</si>
  <si>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</si>
  <si>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</si>
  <si>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</si>
  <si>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</si>
  <si>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</si>
  <si>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</si>
  <si>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</si>
  <si>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</si>
  <si>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</si>
  <si>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</si>
  <si>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</si>
  <si>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</si>
  <si>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</si>
  <si>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</si>
  <si>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</si>
  <si>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</si>
  <si>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</si>
  <si>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</si>
  <si>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</si>
  <si>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</si>
  <si>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</si>
  <si>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</si>
  <si>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</si>
  <si>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</si>
  <si>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</si>
  <si>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</si>
  <si>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</si>
  <si>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</si>
  <si>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</si>
  <si>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</si>
  <si>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</si>
  <si>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</si>
  <si>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</si>
  <si>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</si>
  <si>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</si>
  <si>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</si>
  <si>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</si>
  <si>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</si>
  <si>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</si>
  <si>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</si>
  <si>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</si>
  <si>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</si>
  <si>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</si>
  <si>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</si>
  <si>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</si>
  <si>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</si>
  <si>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</si>
  <si>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</si>
  <si>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</si>
  <si>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</si>
  <si>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</si>
  <si>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</si>
  <si>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</si>
  <si>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</si>
  <si>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</si>
  <si>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</si>
  <si>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</si>
  <si>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</si>
  <si>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</si>
  <si>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</si>
  <si>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</si>
  <si>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</si>
  <si>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</si>
  <si>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</si>
  <si>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</si>
  <si>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</si>
  <si>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</si>
  <si>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</si>
  <si>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</si>
  <si>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</si>
  <si>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</si>
  <si>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</si>
  <si>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</si>
  <si>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</si>
  <si>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</si>
  <si>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</si>
  <si>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</si>
  <si>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</si>
  <si>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</si>
  <si>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</si>
  <si>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</si>
  <si>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</si>
  <si>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</si>
  <si>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</si>
  <si>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</si>
  <si>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</si>
  <si>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</si>
  <si>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</si>
  <si>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</si>
  <si>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</si>
  <si>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</si>
  <si>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</si>
  <si>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</si>
  <si>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</si>
  <si>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</si>
  <si>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</si>
  <si>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</si>
  <si>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</si>
  <si>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</si>
  <si>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</si>
  <si>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</si>
  <si>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</si>
  <si>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</si>
  <si>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</si>
  <si>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</si>
  <si>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</si>
  <si>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</si>
  <si>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</si>
  <si>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</si>
  <si>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</si>
  <si>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</si>
  <si>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</si>
  <si>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</si>
  <si>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</si>
  <si>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</si>
  <si>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</si>
  <si>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</si>
  <si>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</si>
  <si>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</si>
  <si>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</si>
  <si>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</si>
  <si>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</si>
  <si>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</si>
  <si>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</si>
  <si>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</si>
  <si>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</si>
  <si>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</si>
  <si>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</si>
  <si>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</si>
  <si>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</si>
  <si>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</si>
  <si>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</si>
  <si>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</si>
  <si>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</si>
  <si>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</si>
  <si>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</si>
  <si>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</si>
  <si>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</si>
  <si>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</si>
  <si>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</si>
  <si>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</si>
  <si>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</si>
  <si>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</si>
  <si>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</si>
  <si>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</si>
  <si>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</si>
  <si>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</si>
  <si>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</si>
  <si>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</si>
  <si>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</si>
  <si>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</si>
  <si>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</si>
  <si>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</si>
  <si>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</si>
  <si>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</si>
  <si>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</si>
  <si>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</si>
  <si>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</si>
  <si>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</si>
  <si>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</si>
  <si>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</si>
  <si>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</si>
  <si>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</si>
  <si>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</si>
  <si>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</si>
  <si>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</si>
  <si>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</si>
  <si>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</si>
  <si>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</si>
  <si>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</si>
  <si>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</si>
  <si>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</si>
  <si>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</si>
  <si>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</si>
  <si>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</si>
  <si>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</si>
  <si>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</si>
  <si>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</si>
  <si>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</si>
  <si>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</si>
  <si>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</si>
  <si>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</si>
  <si>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</si>
  <si>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</si>
  <si>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</si>
  <si>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</si>
  <si>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</si>
  <si>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</si>
  <si>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</si>
  <si>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</si>
  <si>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</si>
  <si>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</si>
  <si>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</si>
  <si>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</si>
  <si>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</si>
  <si>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</si>
  <si>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</si>
  <si>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</si>
  <si>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</si>
  <si>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</si>
  <si>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</si>
  <si>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</si>
  <si>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</si>
  <si>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</si>
  <si>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</si>
  <si>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</si>
  <si>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</si>
  <si>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</si>
  <si>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</si>
  <si>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</si>
  <si>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</si>
  <si>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</si>
  <si>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</si>
  <si>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</si>
  <si>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</si>
  <si>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</si>
  <si>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</si>
  <si>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</si>
  <si>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</si>
  <si>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</si>
  <si>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</si>
  <si>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</si>
  <si>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</si>
  <si>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</si>
  <si>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</si>
  <si>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</si>
  <si>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</si>
  <si>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</si>
  <si>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</si>
  <si>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</si>
  <si>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</si>
  <si>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</si>
  <si>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</si>
  <si>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</si>
  <si>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</si>
  <si>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</si>
  <si>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</si>
  <si>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</si>
  <si>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</si>
  <si>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</si>
  <si>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</si>
  <si>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</si>
  <si>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</si>
  <si>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</si>
  <si>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</si>
  <si>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</si>
  <si>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</si>
  <si>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</si>
  <si>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</si>
  <si>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</si>
  <si>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</si>
  <si>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</si>
  <si>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</si>
  <si>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</si>
  <si>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</si>
  <si>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</si>
  <si>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</si>
  <si>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</si>
  <si>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</si>
  <si>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</si>
  <si>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</si>
  <si>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</si>
  <si>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</si>
  <si>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</si>
  <si>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</si>
  <si>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</si>
  <si>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</si>
  <si>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</si>
  <si>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</si>
  <si>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</si>
  <si>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</si>
  <si>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</si>
  <si>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</si>
  <si>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</si>
  <si>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</si>
  <si>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</si>
  <si>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</si>
  <si>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</si>
  <si>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</si>
  <si>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</si>
  <si>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</si>
  <si>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</si>
  <si>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</si>
  <si>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</si>
  <si>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</si>
  <si>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</si>
  <si>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</si>
  <si>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</si>
  <si>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</si>
  <si>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</si>
  <si>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</si>
  <si>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</si>
  <si>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</si>
  <si>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</si>
  <si>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</si>
  <si>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</si>
  <si>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</si>
  <si>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</si>
  <si>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</si>
  <si>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</si>
  <si>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</si>
  <si>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</si>
  <si>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</si>
  <si>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</si>
  <si>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</si>
  <si>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</si>
  <si>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</si>
  <si>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</si>
  <si>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</si>
  <si>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</si>
  <si>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</si>
  <si>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</si>
  <si>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</si>
  <si>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</si>
  <si>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</si>
  <si>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</si>
  <si>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</si>
  <si>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</si>
  <si>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</si>
  <si>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</si>
  <si>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</si>
  <si>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</si>
  <si>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</si>
  <si>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</si>
  <si>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</si>
  <si>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</si>
  <si>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</si>
  <si>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</si>
  <si>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</si>
  <si>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</si>
  <si>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</si>
  <si>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</si>
  <si>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</si>
  <si>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</si>
  <si>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</si>
  <si>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</si>
  <si>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</si>
  <si>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</si>
  <si>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</si>
  <si>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</si>
  <si>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</si>
  <si>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</si>
  <si>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</si>
  <si>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</si>
  <si>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</si>
  <si>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</si>
  <si>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</si>
  <si>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</si>
  <si>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</si>
  <si>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</si>
  <si>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</si>
  <si>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</si>
  <si>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</si>
  <si>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</si>
  <si>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</si>
  <si>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</si>
  <si>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</si>
  <si>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</si>
  <si>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</si>
  <si>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</si>
  <si>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</si>
  <si>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</si>
  <si>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</si>
  <si>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</si>
  <si>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</si>
  <si>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</si>
  <si>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</si>
  <si>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</si>
  <si>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</si>
  <si>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</si>
  <si>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</si>
  <si>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</si>
  <si>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</si>
  <si>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</si>
  <si>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</si>
  <si>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</si>
  <si>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</si>
  <si>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</si>
  <si>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</si>
  <si>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</si>
  <si>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</si>
  <si>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</si>
  <si>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</si>
  <si>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</si>
  <si>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</si>
  <si>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</si>
  <si>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</si>
  <si>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</si>
  <si>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</si>
  <si>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</si>
  <si>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</si>
  <si>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</si>
  <si>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</si>
  <si>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</si>
  <si>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</si>
  <si>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</si>
  <si>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</si>
  <si>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</si>
  <si>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</si>
  <si>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</si>
  <si>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</si>
  <si>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</si>
  <si>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</si>
  <si>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</si>
  <si>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</si>
  <si>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</si>
  <si>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</si>
  <si>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</si>
  <si>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</si>
  <si>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</si>
  <si>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</si>
  <si>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</si>
  <si>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</si>
  <si>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</si>
  <si>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</si>
  <si>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</si>
  <si>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</si>
  <si>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</si>
  <si>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</si>
  <si>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</si>
  <si>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</si>
  <si>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</si>
  <si>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</si>
  <si>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</si>
  <si>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</si>
  <si>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</si>
  <si>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</si>
  <si>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</si>
  <si>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</si>
  <si>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</si>
  <si>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</si>
  <si>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</si>
  <si>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</si>
  <si>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</si>
  <si>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</si>
  <si>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</si>
  <si>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</si>
  <si>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</si>
  <si>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</si>
  <si>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</si>
  <si>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</si>
  <si>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</si>
  <si>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</si>
  <si>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</si>
  <si>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</si>
  <si>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</si>
  <si>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</si>
  <si>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</si>
  <si>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</si>
  <si>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</si>
  <si>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</si>
  <si>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</si>
  <si>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</si>
  <si>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</si>
  <si>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</si>
  <si>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</si>
  <si>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</si>
  <si>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</si>
  <si>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</si>
  <si>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</si>
  <si>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</si>
  <si>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</si>
  <si>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</si>
  <si>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</si>
  <si>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</si>
  <si>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</si>
  <si>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</si>
  <si>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</si>
  <si>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</si>
  <si>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</si>
  <si>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</si>
  <si>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</si>
  <si>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</si>
  <si>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</si>
  <si>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</si>
  <si>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</si>
  <si>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</si>
  <si>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</si>
  <si>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</si>
  <si>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</si>
  <si>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</si>
  <si>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</si>
  <si>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</si>
  <si>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</si>
  <si>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</si>
  <si>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</si>
  <si>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</si>
  <si>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</si>
  <si>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</si>
  <si>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</si>
  <si>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</si>
  <si>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</si>
  <si>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</si>
  <si>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</si>
  <si>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</si>
  <si>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</si>
  <si>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</si>
  <si>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</si>
  <si>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</si>
  <si>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</si>
  <si>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</si>
  <si>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</si>
  <si>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</si>
  <si>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</si>
  <si>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</si>
  <si>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</si>
  <si>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</si>
  <si>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</si>
  <si>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</si>
  <si>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</si>
  <si>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</si>
  <si>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</si>
  <si>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</si>
  <si>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</si>
  <si>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</si>
  <si>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</si>
  <si>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</si>
  <si>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</si>
  <si>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</si>
  <si>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</si>
  <si>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</si>
  <si>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</si>
  <si>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</si>
  <si>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</si>
  <si>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</si>
  <si>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</si>
  <si>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</si>
  <si>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</si>
  <si>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</si>
  <si>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</si>
  <si>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</si>
  <si>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</si>
  <si>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</si>
  <si>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</si>
  <si>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</si>
  <si>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</si>
  <si>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</si>
  <si>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</si>
  <si>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</si>
  <si>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</si>
  <si>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</si>
  <si>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</si>
  <si>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</si>
  <si>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</si>
  <si>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</si>
  <si>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</si>
  <si>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</si>
  <si>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</si>
  <si>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</si>
  <si>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</si>
  <si>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</si>
  <si>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</si>
  <si>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</si>
  <si>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</si>
  <si>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</si>
  <si>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</si>
  <si>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</si>
  <si>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</si>
  <si>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</si>
  <si>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</si>
  <si>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</si>
  <si>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</si>
  <si>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</si>
  <si>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</si>
  <si>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</si>
  <si>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</si>
  <si>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</si>
  <si>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</si>
  <si>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</si>
  <si>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</si>
  <si>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</si>
  <si>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</si>
  <si>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</si>
  <si>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</si>
  <si>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</si>
  <si>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</si>
  <si>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</si>
  <si>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</si>
  <si>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</si>
  <si>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</si>
  <si>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</si>
  <si>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</si>
  <si>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</si>
  <si>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</si>
  <si>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</si>
  <si>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</si>
  <si>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</si>
  <si>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</si>
  <si>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</si>
  <si>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</si>
  <si>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</si>
  <si>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</si>
  <si>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</si>
  <si>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</si>
  <si>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</si>
  <si>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</si>
  <si>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</si>
  <si>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</si>
  <si>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</si>
  <si>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</si>
  <si>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</si>
  <si>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</si>
  <si>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</si>
  <si>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</si>
  <si>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</si>
  <si>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</si>
  <si>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</si>
  <si>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</si>
  <si>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</si>
  <si>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</si>
  <si>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</si>
  <si>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</si>
  <si>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</si>
  <si>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</si>
  <si>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</si>
  <si>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</si>
  <si>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</si>
  <si>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</si>
  <si>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</si>
  <si>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</si>
  <si>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</si>
  <si>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</si>
  <si>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</si>
  <si>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</si>
  <si>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</si>
  <si>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</si>
  <si>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</si>
  <si>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</si>
  <si>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</si>
  <si>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</si>
  <si>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</si>
  <si>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</si>
  <si>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</si>
  <si>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</si>
  <si>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</si>
  <si>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</si>
  <si>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</si>
  <si>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</si>
  <si>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</si>
  <si>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</si>
  <si>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</si>
  <si>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</si>
  <si>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</si>
  <si>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</si>
  <si>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</si>
  <si>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</si>
  <si>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</si>
  <si>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</si>
  <si>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</si>
  <si>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</si>
  <si>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</si>
  <si>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</si>
  <si>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</si>
  <si>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</si>
  <si>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</si>
  <si>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</si>
  <si>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</si>
  <si>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</si>
  <si>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</si>
  <si>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</si>
  <si>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</si>
  <si>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</si>
  <si>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</si>
  <si>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</si>
  <si>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</si>
  <si>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</si>
  <si>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</si>
  <si>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</si>
  <si>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</si>
  <si>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</si>
  <si>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</si>
  <si>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</si>
  <si>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</si>
  <si>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</si>
  <si>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</si>
  <si>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</si>
  <si>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</si>
  <si>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</si>
  <si>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</si>
  <si>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</si>
  <si>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</si>
  <si>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</si>
  <si>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</si>
  <si>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</si>
  <si>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</si>
  <si>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</si>
  <si>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</si>
  <si>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</si>
  <si>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</si>
  <si>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</si>
  <si>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</si>
  <si>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</si>
  <si>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</si>
  <si>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</si>
  <si>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</si>
  <si>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</si>
  <si>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</si>
  <si>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</si>
  <si>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</si>
  <si>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</si>
  <si>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</si>
  <si>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</si>
  <si>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</si>
  <si>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</si>
  <si>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</si>
  <si>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</si>
  <si>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</si>
  <si>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</si>
  <si>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</si>
  <si>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</si>
  <si>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</si>
  <si>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</si>
  <si>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</si>
  <si>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</si>
  <si>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</si>
  <si>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</si>
  <si>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</si>
  <si>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</si>
  <si>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</si>
  <si>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</si>
  <si>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</si>
  <si>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</si>
  <si>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</si>
  <si>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</si>
  <si>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</si>
  <si>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</si>
  <si>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</si>
  <si>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</si>
  <si>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</si>
  <si>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</si>
  <si>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</si>
  <si>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</si>
  <si>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</si>
  <si>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</si>
  <si>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</si>
  <si>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</si>
  <si>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</si>
  <si>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</si>
  <si>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</si>
  <si>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</si>
  <si>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</si>
  <si>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</si>
  <si>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</si>
  <si>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</si>
  <si>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</si>
  <si>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</si>
  <si>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</si>
  <si>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</si>
  <si>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</si>
  <si>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</si>
  <si>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</si>
  <si>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</si>
  <si>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</si>
  <si>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</si>
  <si>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</si>
  <si>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</si>
  <si>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</si>
  <si>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</si>
  <si>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</si>
  <si>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</si>
  <si>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</si>
  <si>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</si>
  <si>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</si>
  <si>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</si>
  <si>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</si>
  <si>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</si>
  <si>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</si>
  <si>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</si>
  <si>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</si>
  <si>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</si>
  <si>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</si>
  <si>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</si>
  <si>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</si>
  <si>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</si>
  <si>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</si>
  <si>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</si>
  <si>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</si>
  <si>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</si>
  <si>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</si>
  <si>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</si>
  <si>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</si>
  <si>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</si>
  <si>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</si>
  <si>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</si>
  <si>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</si>
  <si>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</si>
  <si>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</si>
  <si>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</si>
  <si>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</si>
  <si>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</si>
  <si>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</si>
  <si>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</si>
  <si>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</si>
  <si>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</si>
  <si>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</si>
  <si>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</si>
  <si>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</si>
  <si>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</si>
  <si>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</si>
  <si>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</si>
  <si>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</si>
  <si>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</si>
  <si>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</si>
  <si>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</si>
  <si>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</si>
  <si>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</si>
  <si>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</si>
  <si>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</si>
  <si>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</si>
  <si>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</si>
  <si>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</si>
  <si>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</si>
  <si>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</si>
  <si>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</si>
  <si>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</si>
  <si>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</si>
  <si>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</si>
  <si>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</si>
  <si>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</si>
  <si>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</si>
  <si>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</si>
  <si>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</si>
  <si>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</si>
  <si>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</si>
  <si>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</si>
  <si>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</si>
  <si>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</si>
  <si>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</si>
  <si>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</si>
  <si>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</si>
  <si>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</si>
  <si>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</si>
  <si>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</si>
  <si>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</si>
  <si>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</si>
  <si>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</si>
  <si>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</si>
  <si>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</si>
  <si>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</si>
  <si>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</si>
  <si>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</si>
  <si>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</si>
  <si>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</si>
  <si>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</si>
  <si>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</si>
  <si>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</si>
  <si>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</si>
  <si>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</si>
  <si>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</si>
  <si>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</si>
  <si>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</si>
  <si>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</si>
  <si>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</si>
  <si>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</si>
  <si>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</si>
  <si>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</si>
  <si>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</si>
  <si>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</si>
  <si>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</si>
  <si>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</si>
  <si>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</si>
  <si>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</si>
  <si>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</si>
  <si>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</si>
  <si>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</si>
  <si>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</si>
  <si>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</si>
  <si>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</si>
  <si>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</si>
  <si>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</si>
  <si>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</si>
  <si>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</si>
  <si>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</si>
  <si>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</si>
  <si>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</si>
  <si>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</si>
  <si>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</si>
  <si>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</si>
  <si>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</si>
  <si>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</si>
  <si>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</si>
  <si>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</si>
  <si>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</si>
  <si>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</si>
  <si>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</si>
  <si>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</si>
  <si>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</si>
  <si>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</si>
  <si>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</si>
  <si>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</si>
  <si>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</si>
  <si>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</si>
  <si>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</si>
  <si>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</si>
  <si>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</si>
  <si>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</si>
  <si>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</si>
  <si>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</si>
  <si>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</si>
  <si>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</si>
  <si>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</si>
  <si>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</si>
  <si>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</si>
  <si>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</si>
  <si>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</si>
  <si>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</si>
  <si>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</si>
  <si>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</si>
  <si>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</si>
  <si>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</si>
  <si>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</si>
  <si>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</si>
  <si>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</si>
  <si>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</si>
  <si>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</si>
  <si>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</si>
  <si>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</si>
  <si>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</si>
  <si>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</si>
  <si>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</si>
  <si>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</si>
  <si>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</si>
  <si>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</si>
  <si>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</si>
  <si>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</si>
  <si>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</si>
  <si>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</si>
  <si>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</si>
  <si>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</si>
  <si>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</si>
  <si>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</si>
  <si>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</si>
  <si>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</si>
  <si>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</si>
  <si>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</si>
  <si>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</si>
  <si>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</si>
  <si>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</si>
  <si>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</si>
  <si>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</si>
  <si>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</si>
  <si>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</si>
  <si>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</si>
  <si>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</si>
  <si>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</si>
  <si>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</si>
  <si>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</si>
  <si>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</si>
  <si>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</si>
  <si>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</si>
  <si>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</si>
  <si>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</si>
  <si>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</si>
  <si>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</si>
  <si>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</si>
  <si>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</si>
  <si>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</si>
  <si>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</si>
  <si>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</si>
  <si>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</si>
  <si>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</si>
  <si>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</si>
  <si>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</si>
  <si>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</si>
  <si>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</si>
  <si>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</si>
  <si>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</si>
  <si>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</si>
  <si>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</si>
  <si>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</si>
  <si>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</si>
  <si>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</si>
  <si>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</si>
  <si>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</si>
  <si>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</si>
  <si>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</si>
  <si>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</si>
  <si>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</si>
  <si>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</si>
  <si>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</si>
  <si>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</si>
  <si>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</si>
  <si>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</si>
  <si>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</si>
  <si>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</si>
  <si>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</si>
  <si>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</si>
  <si>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</si>
  <si>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</si>
  <si>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</si>
  <si>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</si>
  <si>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</si>
  <si>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</si>
  <si>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</si>
  <si>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</si>
  <si>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</si>
  <si>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</si>
  <si>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</si>
  <si>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</si>
  <si>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</si>
  <si>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</si>
  <si>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</si>
  <si>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</si>
  <si>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</si>
  <si>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</si>
  <si>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</si>
  <si>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</si>
  <si>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</si>
  <si>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</si>
  <si>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</si>
  <si>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</si>
  <si>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</si>
  <si>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</si>
  <si>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</si>
  <si>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</si>
  <si>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</si>
  <si>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</si>
  <si>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</si>
  <si>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</si>
  <si>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</si>
  <si>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</si>
  <si>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</si>
  <si>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</si>
  <si>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</si>
  <si>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</si>
  <si>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</si>
  <si>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</si>
  <si>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</si>
  <si>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</si>
  <si>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</si>
  <si>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</si>
  <si>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</si>
  <si>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</si>
  <si>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</si>
  <si>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</si>
  <si>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</si>
  <si>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</si>
  <si>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</si>
  <si>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</si>
  <si>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</si>
  <si>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</si>
  <si>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</si>
  <si>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</si>
  <si>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</si>
  <si>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</si>
  <si>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</si>
  <si>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</si>
  <si>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</si>
  <si>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</si>
  <si>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</si>
  <si>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</si>
  <si>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</si>
  <si>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</si>
  <si>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</si>
  <si>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</si>
  <si>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</si>
  <si>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</si>
  <si>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</si>
  <si>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</si>
  <si>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</si>
  <si>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</si>
  <si>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</si>
  <si>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</si>
  <si>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</si>
  <si>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</si>
  <si>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</si>
  <si>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</si>
  <si>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</si>
  <si>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</si>
  <si>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</si>
  <si>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</si>
  <si>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</si>
  <si>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</si>
  <si>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</si>
  <si>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</si>
  <si>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</si>
  <si>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</si>
  <si>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</si>
  <si>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</si>
  <si>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</si>
  <si>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</si>
  <si>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</si>
  <si>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</si>
  <si>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</si>
  <si>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</si>
  <si>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</si>
  <si>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</si>
  <si>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</si>
  <si>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</si>
  <si>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</si>
  <si>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</si>
  <si>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</si>
  <si>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</si>
  <si>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</si>
  <si>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</si>
  <si>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</si>
  <si>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</si>
  <si>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</si>
  <si>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</si>
  <si>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</si>
  <si>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</si>
  <si>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</si>
  <si>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</si>
  <si>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</si>
  <si>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</si>
  <si>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</si>
  <si>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</si>
  <si>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</si>
  <si>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</si>
  <si>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</si>
  <si>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</si>
  <si>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</si>
  <si>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</si>
  <si>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</si>
  <si>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</si>
  <si>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</si>
  <si>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</si>
  <si>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</si>
  <si>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</si>
  <si>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</si>
  <si>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</si>
  <si>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</si>
  <si>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</si>
  <si>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</si>
  <si>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</si>
  <si>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</si>
  <si>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</si>
  <si>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</si>
  <si>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</si>
  <si>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</si>
  <si>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</si>
  <si>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</si>
  <si>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</si>
  <si>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</si>
  <si>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</si>
  <si>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</si>
  <si>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</si>
  <si>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</si>
  <si>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</si>
  <si>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</si>
  <si>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</si>
  <si>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</si>
  <si>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</si>
  <si>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</si>
  <si>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</si>
  <si>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</si>
  <si>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</si>
  <si>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</si>
  <si>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</si>
  <si>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</si>
  <si>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</si>
  <si>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</si>
  <si>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</si>
  <si>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</si>
  <si>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</si>
  <si>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</si>
  <si>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</si>
  <si>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</si>
  <si>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</si>
  <si>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</si>
  <si>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</si>
  <si>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</si>
  <si>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</si>
  <si>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</si>
  <si>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</si>
  <si>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</si>
  <si>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</si>
  <si>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</si>
  <si>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</si>
  <si>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</si>
  <si>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</si>
  <si>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</si>
  <si>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</si>
  <si>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</si>
  <si>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</si>
  <si>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</si>
  <si>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</si>
  <si>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</si>
  <si>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</si>
  <si>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</si>
  <si>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</si>
  <si>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</si>
  <si>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</si>
  <si>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</si>
  <si>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</si>
  <si>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</si>
  <si>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</si>
  <si>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</si>
  <si>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</si>
  <si>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</si>
  <si>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</si>
  <si>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</si>
  <si>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</si>
  <si>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</si>
  <si>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</si>
  <si>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</si>
  <si>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</si>
  <si>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</si>
  <si>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</si>
  <si>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</si>
  <si>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</si>
  <si>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</si>
  <si>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</si>
  <si>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</si>
  <si>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</si>
  <si>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</si>
  <si>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</si>
  <si>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</si>
  <si>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</si>
  <si>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</si>
  <si>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</si>
  <si>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</si>
  <si>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</si>
  <si>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</si>
  <si>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</si>
  <si>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</si>
  <si>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</si>
  <si>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</si>
  <si>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</si>
  <si>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</si>
  <si>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</si>
  <si>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</si>
  <si>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</si>
  <si>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</si>
  <si>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</si>
  <si>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</si>
  <si>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</si>
  <si>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</si>
  <si>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</si>
  <si>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</si>
  <si>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</si>
  <si>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</si>
  <si>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</si>
  <si>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</si>
  <si>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</si>
  <si>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</si>
  <si>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</si>
  <si>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</si>
  <si>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</si>
  <si>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</si>
  <si>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</si>
  <si>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</si>
  <si>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</si>
  <si>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</si>
  <si>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</si>
  <si>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</si>
  <si>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</si>
  <si>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</si>
  <si>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</si>
  <si>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</si>
  <si>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</si>
  <si>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</si>
  <si>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</si>
  <si>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</si>
  <si>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</si>
  <si>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</si>
  <si>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</si>
  <si>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</si>
  <si>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</si>
  <si>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</si>
  <si>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</si>
  <si>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</si>
  <si>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</si>
  <si>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</si>
  <si>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</si>
  <si>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</si>
  <si>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</si>
  <si>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</si>
  <si>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</si>
  <si>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</si>
  <si>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</si>
  <si>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</si>
  <si>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</si>
  <si>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</si>
  <si>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</si>
  <si>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</si>
  <si>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</si>
  <si>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</si>
  <si>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</si>
  <si>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</si>
  <si>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</si>
  <si>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</si>
  <si>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</si>
  <si>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</si>
  <si>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</si>
  <si>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</si>
  <si>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</si>
  <si>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</si>
  <si>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</si>
  <si>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</si>
  <si>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</si>
  <si>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</si>
  <si>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</si>
  <si>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</si>
  <si>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</si>
  <si>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</si>
  <si>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</si>
  <si>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</si>
  <si>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</si>
  <si>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</si>
  <si>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</si>
  <si>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</si>
  <si>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</si>
  <si>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</si>
  <si>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</si>
  <si>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</si>
  <si>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</si>
  <si>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</si>
  <si>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</si>
  <si>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</si>
  <si>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</si>
  <si>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</si>
  <si>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</si>
  <si>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</si>
  <si>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</si>
  <si>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</si>
  <si>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</si>
  <si>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</si>
  <si>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</si>
  <si>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</si>
  <si>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</si>
  <si>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</si>
  <si>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</si>
  <si>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</si>
  <si>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</si>
  <si>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</si>
  <si>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</si>
  <si>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</si>
  <si>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</si>
  <si>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</si>
  <si>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</si>
  <si>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</si>
  <si>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</si>
  <si>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</si>
  <si>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</si>
  <si>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</si>
  <si>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</si>
  <si>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</si>
  <si>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</si>
  <si>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</si>
  <si>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</si>
  <si>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</si>
  <si>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</si>
  <si>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</si>
  <si>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</si>
  <si>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</si>
  <si>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</si>
  <si>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</si>
  <si>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</si>
  <si>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</si>
  <si>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</si>
  <si>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</si>
  <si>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</si>
  <si>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</si>
  <si>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</si>
  <si>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</si>
  <si>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</si>
  <si>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</si>
  <si>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</si>
  <si>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</si>
  <si>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</si>
  <si>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</si>
  <si>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</si>
  <si>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</si>
  <si>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</si>
  <si>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</si>
  <si>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</si>
  <si>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</si>
  <si>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</si>
  <si>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</si>
  <si>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</si>
  <si>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</si>
  <si>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</si>
  <si>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</si>
  <si>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</si>
  <si>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</si>
  <si>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</si>
  <si>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</si>
  <si>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</si>
  <si>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</si>
  <si>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</si>
  <si>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</si>
  <si>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</si>
  <si>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</si>
  <si>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</si>
  <si>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</si>
  <si>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</si>
  <si>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</si>
  <si>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</si>
  <si>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</si>
  <si>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</si>
  <si>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</si>
  <si>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</si>
  <si>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</si>
  <si>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</si>
  <si>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</si>
  <si>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</si>
  <si>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</si>
  <si>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</si>
  <si>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</si>
  <si>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</si>
  <si>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</si>
  <si>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</si>
  <si>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</si>
  <si>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</si>
  <si>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</si>
  <si>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</si>
  <si>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</si>
  <si>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</si>
  <si>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</si>
  <si>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</si>
  <si>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</si>
  <si>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</si>
  <si>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</si>
  <si>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</si>
  <si>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</si>
  <si>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</si>
  <si>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</si>
  <si>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</si>
  <si>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</si>
  <si>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</si>
  <si>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</si>
  <si>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</si>
  <si>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</si>
  <si>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</si>
  <si>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</si>
  <si>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</si>
  <si>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</si>
  <si>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</si>
  <si>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</si>
  <si>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</si>
  <si>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</si>
  <si>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</si>
  <si>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</si>
  <si>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</si>
  <si>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</si>
  <si>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</si>
  <si>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</si>
  <si>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</si>
  <si>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</si>
  <si>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</si>
  <si>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</si>
  <si>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</si>
  <si>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</si>
  <si>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</si>
  <si>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</si>
  <si>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</si>
  <si>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</si>
  <si>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</si>
  <si>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</si>
  <si>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</si>
  <si>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</si>
  <si>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</si>
  <si>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</si>
  <si>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</si>
  <si>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</si>
  <si>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</si>
  <si>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</si>
  <si>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</si>
  <si>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</si>
  <si>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</si>
  <si>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</si>
  <si>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</si>
  <si>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</si>
  <si>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</si>
  <si>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</si>
  <si>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</si>
  <si>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</si>
  <si>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</si>
  <si>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</si>
  <si>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</si>
  <si>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</si>
  <si>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</si>
  <si>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</si>
  <si>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</si>
  <si>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</si>
  <si>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</si>
  <si>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</si>
  <si>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</si>
  <si>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</si>
  <si>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</si>
  <si>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</si>
  <si>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</si>
  <si>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</si>
  <si>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</si>
  <si>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</si>
  <si>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</si>
  <si>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</si>
  <si>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</si>
  <si>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</si>
  <si>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</si>
  <si>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</si>
  <si>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</si>
  <si>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</si>
  <si>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</si>
  <si>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</si>
  <si>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</si>
  <si>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</si>
  <si>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</si>
  <si>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</si>
  <si>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</si>
  <si>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</si>
  <si>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</si>
  <si>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</si>
  <si>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</si>
  <si>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</si>
  <si>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</si>
  <si>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</si>
  <si>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</si>
  <si>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</si>
  <si>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</si>
  <si>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</si>
  <si>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</si>
  <si>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</si>
  <si>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</si>
  <si>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</si>
  <si>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</si>
  <si>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</si>
  <si>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</si>
  <si>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</si>
  <si>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</si>
  <si>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</si>
  <si>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</si>
  <si>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</si>
  <si>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</si>
  <si>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</si>
  <si>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</si>
  <si>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</si>
  <si>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</si>
  <si>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</si>
  <si>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</si>
  <si>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</si>
  <si>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</si>
  <si>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</si>
  <si>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</si>
  <si>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</si>
  <si>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</si>
  <si>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</si>
  <si>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</si>
  <si>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</si>
  <si>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</si>
  <si>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</si>
  <si>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</si>
  <si>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</si>
  <si>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</si>
  <si>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</si>
  <si>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</si>
  <si>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</si>
  <si>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</si>
  <si>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</si>
  <si>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</si>
  <si>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</si>
  <si>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</si>
  <si>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</si>
  <si>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</si>
  <si>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</si>
  <si>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</si>
  <si>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</si>
  <si>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</si>
  <si>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</si>
  <si>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</si>
  <si>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</si>
  <si>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</si>
  <si>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</si>
  <si>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</si>
  <si>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</si>
  <si>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</si>
  <si>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</si>
  <si>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</si>
  <si>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</si>
  <si>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</si>
  <si>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</si>
  <si>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</si>
  <si>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</si>
  <si>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</si>
  <si>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</si>
  <si>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</si>
  <si>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</si>
  <si>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</si>
  <si>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</si>
  <si>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</si>
  <si>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</si>
  <si>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</si>
  <si>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</si>
  <si>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</si>
  <si>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</si>
  <si>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</si>
  <si>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</si>
  <si>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</si>
  <si>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</si>
  <si>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</si>
  <si>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</si>
  <si>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</si>
  <si>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</si>
  <si>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</si>
  <si>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</si>
  <si>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</si>
  <si>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</si>
  <si>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</si>
  <si>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</si>
  <si>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</si>
  <si>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</si>
  <si>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</si>
  <si>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</si>
  <si>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</si>
  <si>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</si>
  <si>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</si>
  <si>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</si>
  <si>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</si>
  <si>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</si>
  <si>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</si>
  <si>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</si>
  <si>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</si>
  <si>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</si>
  <si>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</si>
  <si>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</si>
  <si>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</si>
  <si>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</si>
  <si>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</si>
  <si>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</si>
  <si>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</si>
  <si>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</si>
  <si>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</si>
  <si>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</si>
  <si>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</si>
  <si>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</si>
  <si>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</si>
  <si>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</si>
  <si>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</si>
  <si>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</si>
  <si>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</si>
  <si>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</si>
  <si>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</si>
  <si>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</si>
  <si>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</si>
  <si>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</si>
  <si>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</si>
  <si>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</si>
  <si>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</si>
  <si>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</si>
  <si>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</si>
  <si>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</si>
  <si>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</si>
  <si>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</si>
  <si>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</si>
  <si>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</si>
  <si>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</si>
  <si>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</si>
  <si>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</si>
  <si>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</si>
  <si>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</si>
  <si>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</si>
  <si>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</si>
  <si>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</si>
  <si>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</si>
  <si>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</si>
  <si>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</si>
  <si>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</si>
  <si>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</si>
  <si>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</si>
  <si>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</si>
  <si>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</si>
  <si>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</si>
  <si>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</si>
  <si>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</si>
  <si>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</si>
  <si>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</si>
  <si>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</si>
  <si>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</si>
  <si>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</si>
  <si>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</si>
  <si>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</si>
  <si>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</si>
  <si>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</si>
  <si>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</si>
  <si>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</si>
  <si>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</si>
  <si>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</si>
  <si>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</si>
  <si>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</si>
  <si>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</si>
  <si>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</si>
  <si>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</si>
  <si>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</si>
  <si>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</si>
  <si>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</si>
  <si>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</si>
  <si>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</si>
  <si>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</si>
  <si>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</si>
  <si>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</si>
  <si>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</si>
  <si>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</si>
  <si>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</si>
  <si>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</si>
  <si>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</si>
  <si>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</si>
  <si>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</si>
  <si>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</si>
  <si>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</si>
  <si>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</si>
  <si>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</si>
  <si>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</si>
  <si>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</si>
  <si>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</si>
  <si>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</si>
  <si>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</si>
  <si>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</si>
  <si>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</si>
  <si>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</si>
  <si>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</si>
  <si>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</si>
  <si>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</si>
  <si>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</si>
  <si>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</si>
  <si>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</si>
  <si>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</si>
  <si>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</si>
  <si>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</si>
  <si>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</si>
  <si>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</si>
  <si>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</si>
  <si>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</si>
  <si>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</si>
  <si>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</si>
  <si>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</si>
  <si>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</si>
  <si>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</si>
  <si>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</si>
  <si>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</si>
  <si>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</si>
  <si>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</si>
  <si>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</si>
  <si>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</si>
  <si>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</si>
  <si>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</si>
  <si>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</si>
  <si>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</si>
  <si>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</si>
  <si>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</si>
  <si>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</si>
  <si>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</si>
  <si>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</si>
  <si>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</si>
  <si>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</si>
  <si>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</si>
  <si>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</si>
  <si>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</si>
  <si>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</si>
  <si>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</si>
  <si>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</si>
  <si>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</si>
  <si>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</si>
  <si>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</si>
  <si>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</si>
  <si>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</si>
  <si>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</si>
  <si>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</si>
  <si>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</si>
  <si>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</si>
  <si>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</si>
  <si>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</si>
  <si>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</si>
  <si>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</si>
  <si>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</si>
  <si>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</si>
  <si>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</si>
  <si>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</si>
  <si>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</si>
  <si>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</si>
  <si>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</si>
  <si>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</si>
  <si>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</si>
  <si>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</si>
  <si>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</si>
  <si>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</si>
  <si>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</si>
  <si>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</si>
  <si>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</si>
  <si>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</si>
  <si>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</si>
  <si>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</si>
  <si>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</si>
  <si>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</si>
  <si>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</si>
  <si>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</si>
  <si>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</si>
  <si>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</si>
  <si>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</si>
  <si>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</si>
  <si>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</si>
  <si>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</si>
  <si>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</si>
  <si>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</si>
  <si>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</si>
  <si>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</si>
  <si>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</si>
  <si>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</si>
  <si>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</si>
  <si>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</si>
  <si>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</si>
  <si>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</si>
  <si>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</si>
  <si>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</si>
  <si>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</si>
  <si>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</si>
  <si>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</si>
  <si>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</si>
  <si>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</si>
  <si>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</si>
  <si>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</si>
  <si>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</si>
  <si>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</si>
  <si>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</si>
  <si>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</si>
  <si>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</si>
  <si>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</si>
  <si>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</si>
  <si>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</si>
  <si>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</si>
  <si>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</si>
  <si>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</si>
  <si>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</si>
  <si>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</si>
  <si>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</si>
  <si>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</si>
  <si>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</si>
  <si>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</si>
  <si>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</si>
  <si>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</si>
  <si>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</si>
  <si>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</si>
  <si>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</si>
  <si>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</si>
  <si>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</si>
  <si>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</si>
  <si>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</si>
  <si>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</si>
  <si>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</si>
  <si>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</si>
  <si>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</si>
  <si>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</si>
  <si>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</si>
  <si>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</si>
  <si>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</si>
  <si>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</si>
  <si>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</si>
  <si>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</si>
  <si>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</si>
  <si>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</si>
  <si>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</si>
  <si>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</si>
  <si>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</si>
  <si>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</si>
  <si>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</si>
  <si>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</si>
  <si>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</si>
  <si>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</si>
  <si>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</si>
  <si>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</si>
  <si>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</si>
  <si>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</si>
  <si>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</si>
  <si>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</si>
  <si>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</si>
  <si>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</si>
  <si>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</si>
  <si>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</si>
  <si>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</si>
  <si>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</si>
  <si>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</si>
  <si>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</si>
  <si>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</si>
  <si>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</si>
  <si>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</si>
  <si>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</si>
  <si>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</si>
  <si>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</si>
  <si>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</si>
  <si>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</si>
  <si>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</si>
  <si>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</si>
  <si>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</si>
  <si>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</si>
  <si>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</si>
  <si>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</si>
  <si>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</si>
  <si>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</si>
  <si>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</si>
  <si>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</si>
  <si>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</si>
  <si>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</si>
  <si>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</si>
  <si>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</si>
  <si>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</si>
  <si>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</si>
  <si>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</si>
  <si>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</si>
  <si>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</si>
  <si>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</si>
  <si>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</si>
  <si>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</si>
  <si>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</si>
  <si>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</si>
  <si>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</si>
  <si>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</si>
  <si>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</si>
  <si>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</si>
  <si>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</si>
  <si>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</si>
  <si>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</si>
  <si>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</si>
  <si>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</si>
  <si>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</si>
  <si>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</si>
  <si>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</si>
  <si>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</si>
  <si>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</si>
  <si>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</si>
  <si>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</si>
  <si>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</si>
  <si>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</si>
  <si>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</si>
  <si>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</si>
  <si>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</si>
  <si>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</si>
  <si>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</si>
  <si>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</si>
  <si>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</si>
  <si>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</si>
  <si>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</si>
  <si>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</si>
  <si>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</si>
  <si>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</si>
  <si>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</si>
  <si>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</si>
  <si>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</si>
  <si>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</si>
  <si>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</si>
  <si>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</si>
  <si>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</si>
  <si>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</si>
  <si>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</si>
  <si>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</si>
  <si>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</si>
  <si>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</si>
  <si>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</si>
  <si>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</si>
  <si>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</si>
  <si>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</si>
  <si>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</si>
  <si>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</si>
  <si>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</si>
  <si>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</si>
  <si>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</si>
  <si>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</si>
  <si>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</si>
  <si>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</si>
  <si>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</si>
  <si>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</si>
  <si>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</si>
  <si>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</si>
  <si>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</si>
  <si>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</si>
  <si>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</si>
  <si>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</si>
  <si>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</si>
  <si>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</si>
  <si>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</si>
  <si>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</si>
  <si>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</si>
  <si>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</si>
  <si>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</si>
  <si>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</si>
  <si>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</si>
  <si>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</si>
  <si>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</si>
  <si>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</si>
  <si>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</si>
  <si>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</si>
  <si>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</si>
  <si>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</si>
  <si>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</si>
  <si>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</si>
  <si>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</si>
  <si>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</si>
  <si>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</si>
  <si>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</si>
  <si>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</si>
  <si>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</si>
  <si>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</si>
  <si>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</si>
  <si>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</si>
  <si>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</si>
  <si>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</si>
  <si>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</si>
  <si>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</si>
  <si>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</si>
  <si>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</si>
  <si>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</si>
  <si>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</si>
  <si>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</si>
  <si>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</si>
  <si>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</si>
  <si>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</si>
  <si>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</si>
  <si>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</si>
  <si>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</si>
  <si>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</si>
  <si>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</si>
  <si>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</si>
  <si>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</si>
  <si>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</si>
  <si>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</si>
  <si>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</si>
  <si>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</si>
  <si>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</si>
  <si>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</si>
  <si>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</si>
  <si>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</si>
  <si>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</si>
  <si>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</si>
  <si>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</si>
  <si>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</si>
  <si>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</si>
  <si>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</si>
  <si>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</si>
  <si>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</si>
  <si>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</si>
  <si>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</si>
  <si>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</si>
  <si>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</si>
  <si>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</si>
  <si>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</si>
  <si>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</si>
  <si>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</si>
  <si>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</si>
  <si>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</si>
  <si>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</si>
  <si>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</si>
  <si>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</si>
  <si>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</si>
  <si>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</si>
  <si>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</si>
  <si>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</si>
  <si>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</si>
  <si>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</si>
  <si>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</si>
  <si>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</si>
  <si>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</si>
  <si>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</si>
  <si>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</si>
  <si>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</si>
  <si>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</si>
  <si>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</si>
  <si>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</si>
  <si>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</si>
  <si>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</si>
  <si>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</si>
  <si>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</si>
  <si>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</si>
  <si>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</si>
  <si>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</si>
  <si>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</si>
  <si>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</si>
  <si>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</si>
  <si>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</si>
  <si>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</si>
  <si>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</si>
  <si>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</si>
  <si>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</si>
  <si>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</si>
  <si>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</si>
  <si>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</si>
  <si>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</si>
  <si>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</si>
  <si>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</si>
  <si>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</si>
  <si>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</si>
  <si>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</si>
  <si>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</si>
  <si>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</si>
  <si>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</si>
  <si>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</si>
  <si>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</si>
  <si>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</si>
  <si>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</si>
  <si>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</si>
  <si>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</si>
  <si>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</si>
  <si>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</si>
  <si>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</si>
  <si>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</si>
  <si>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</si>
  <si>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</si>
  <si>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</si>
  <si>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</si>
  <si>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</si>
  <si>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</si>
  <si>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</si>
  <si>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</si>
  <si>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</si>
  <si>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</si>
  <si>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</si>
  <si>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</si>
  <si>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</si>
  <si>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</si>
  <si>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</si>
  <si>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</si>
  <si>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</si>
  <si>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</si>
  <si>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</si>
  <si>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</si>
  <si>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</si>
  <si>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</si>
  <si>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</si>
  <si>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</si>
  <si>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</si>
  <si>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</si>
  <si>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</si>
  <si>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</si>
  <si>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</si>
  <si>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</si>
  <si>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</si>
  <si>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</si>
  <si>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</si>
  <si>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</si>
  <si>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</si>
  <si>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</si>
  <si>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</si>
  <si>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</si>
  <si>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</si>
  <si>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</si>
  <si>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</si>
  <si>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</si>
  <si>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</si>
  <si>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</si>
  <si>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</si>
  <si>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</si>
  <si>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</si>
  <si>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</si>
  <si>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</si>
  <si>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</si>
  <si>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</si>
  <si>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</si>
  <si>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</si>
  <si>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</si>
  <si>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</si>
  <si>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</si>
  <si>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</si>
  <si>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</si>
  <si>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</si>
  <si>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</si>
  <si>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</si>
  <si>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</si>
  <si>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</si>
  <si>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</si>
  <si>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</si>
  <si>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</si>
  <si>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</si>
  <si>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</si>
  <si>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</si>
  <si>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</si>
  <si>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</si>
  <si>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</si>
  <si>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</si>
  <si>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</si>
  <si>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</si>
  <si>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</si>
  <si>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</si>
  <si>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</si>
  <si>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</si>
  <si>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</si>
  <si>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</si>
  <si>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</si>
  <si>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</si>
  <si>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</si>
  <si>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</si>
  <si>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</si>
  <si>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</si>
  <si>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</si>
  <si>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</si>
  <si>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</si>
  <si>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</si>
  <si>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</si>
  <si>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</si>
  <si>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</si>
  <si>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</si>
  <si>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</si>
  <si>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</si>
  <si>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</si>
  <si>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</si>
  <si>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</si>
  <si>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</si>
  <si>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</si>
  <si>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</si>
  <si>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</si>
  <si>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</si>
  <si>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</si>
  <si>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</si>
  <si>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</si>
  <si>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</si>
  <si>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</si>
  <si>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</si>
  <si>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</si>
  <si>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</si>
  <si>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</si>
  <si>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</si>
  <si>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</si>
  <si>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</si>
  <si>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</si>
  <si>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</si>
  <si>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</si>
  <si>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</si>
  <si>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</si>
  <si>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</si>
  <si>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</si>
  <si>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</si>
  <si>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</si>
  <si>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</si>
  <si>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</si>
  <si>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</si>
  <si>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</si>
  <si>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</si>
  <si>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</si>
  <si>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</si>
  <si>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</si>
  <si>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</si>
  <si>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</si>
  <si>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</si>
  <si>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</si>
  <si>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</si>
  <si>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</si>
  <si>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</si>
  <si>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</si>
  <si>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</si>
  <si>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</si>
  <si>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</si>
  <si>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</si>
  <si>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</si>
  <si>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</si>
  <si>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</si>
  <si>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</si>
  <si>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</si>
  <si>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</si>
  <si>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</si>
  <si>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</si>
  <si>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</si>
  <si>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</si>
  <si>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</si>
  <si>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</si>
  <si>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</si>
  <si>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</si>
  <si>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</si>
  <si>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</si>
  <si>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</si>
  <si>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</si>
  <si>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</si>
  <si>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</si>
  <si>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</si>
  <si>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</si>
  <si>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</si>
  <si>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</si>
  <si>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</si>
  <si>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</si>
  <si>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</si>
  <si>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</si>
  <si>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</si>
  <si>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</si>
  <si>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</si>
  <si>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</si>
  <si>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</si>
  <si>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</si>
  <si>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</si>
  <si>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</si>
  <si>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</si>
  <si>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</si>
  <si>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</si>
  <si>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</si>
  <si>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</si>
  <si>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</si>
  <si>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</si>
  <si>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</si>
  <si>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</si>
  <si>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</si>
  <si>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</si>
  <si>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</si>
  <si>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</si>
  <si>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</si>
  <si>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</si>
  <si>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</si>
  <si>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</si>
  <si>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</si>
  <si>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</si>
  <si>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</si>
  <si>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</si>
  <si>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</si>
  <si>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</si>
  <si>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</si>
  <si>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</si>
  <si>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</si>
  <si>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</si>
  <si>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</si>
  <si>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</si>
  <si>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</si>
  <si>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</si>
  <si>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</si>
  <si>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</si>
  <si>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</si>
  <si>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</si>
  <si>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</si>
  <si>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</si>
  <si>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</si>
  <si>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</si>
  <si>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</si>
  <si>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</si>
  <si>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</si>
  <si>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</si>
  <si>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</si>
  <si>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</si>
  <si>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</si>
  <si>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</si>
  <si>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</si>
  <si>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</si>
  <si>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</si>
  <si>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</si>
  <si>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</si>
  <si>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</si>
  <si>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</si>
  <si>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</si>
  <si>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</si>
  <si>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</si>
  <si>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</si>
  <si>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</si>
  <si>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</si>
  <si>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</si>
  <si>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</si>
  <si>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</si>
  <si>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</si>
  <si>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</si>
  <si>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</si>
  <si>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</si>
  <si>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</si>
  <si>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</si>
  <si>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</si>
  <si>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</si>
  <si>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</si>
  <si>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</si>
  <si>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</si>
  <si>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</si>
  <si>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</si>
  <si>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</si>
  <si>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</si>
  <si>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</si>
  <si>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</si>
  <si>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</si>
  <si>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</si>
  <si>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</si>
  <si>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</si>
  <si>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</si>
  <si>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</si>
  <si>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</si>
  <si>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</si>
  <si>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</si>
  <si>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</si>
  <si>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</si>
  <si>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</si>
  <si>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</si>
  <si>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</si>
  <si>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</si>
  <si>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</si>
  <si>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</si>
  <si>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</si>
  <si>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</si>
  <si>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</si>
  <si>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</si>
  <si>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</si>
  <si>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</si>
  <si>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</si>
  <si>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</si>
  <si>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</si>
  <si>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</si>
  <si>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</si>
  <si>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</si>
  <si>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</si>
  <si>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</si>
  <si>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</si>
  <si>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</si>
  <si>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</si>
  <si>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</si>
  <si>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</si>
  <si>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</si>
  <si>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</si>
  <si>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</si>
  <si>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</si>
  <si>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</si>
  <si>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</si>
  <si>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</si>
  <si>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</si>
  <si>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</si>
  <si>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</si>
  <si>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</si>
  <si>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</si>
  <si>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</si>
  <si>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</si>
  <si>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</si>
  <si>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</si>
  <si>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</si>
  <si>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</si>
  <si>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</si>
  <si>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</si>
  <si>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</si>
  <si>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</si>
  <si>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</si>
  <si>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</si>
  <si>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</si>
  <si>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</si>
  <si>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</si>
  <si>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</si>
  <si>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</si>
  <si>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</si>
  <si>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</si>
  <si>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</si>
  <si>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</si>
  <si>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</si>
  <si>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</si>
  <si>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</si>
  <si>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</si>
  <si>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</si>
  <si>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</si>
  <si>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</si>
  <si>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</si>
  <si>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</si>
  <si>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</si>
  <si>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</si>
  <si>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</si>
  <si>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</si>
  <si>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</si>
  <si>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</si>
  <si>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</si>
  <si>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</si>
  <si>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</si>
  <si>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</si>
  <si>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</si>
  <si>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</si>
  <si>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</si>
  <si>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</si>
  <si>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</si>
  <si>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</si>
  <si>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</si>
  <si>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</si>
  <si>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</si>
  <si>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</si>
  <si>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</si>
  <si>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</si>
  <si>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</si>
  <si>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</si>
  <si>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</si>
  <si>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</si>
  <si>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</si>
  <si>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</si>
  <si>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</si>
  <si>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</si>
  <si>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</si>
  <si>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</si>
  <si>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</si>
  <si>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</si>
  <si>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</si>
  <si>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</si>
  <si>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</si>
  <si>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</si>
  <si>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</si>
  <si>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</si>
  <si>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</si>
  <si>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</si>
  <si>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</si>
  <si>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</si>
  <si>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</si>
  <si>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</si>
  <si>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</si>
  <si>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</si>
  <si>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</si>
  <si>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</si>
  <si>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</si>
  <si>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</si>
  <si>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</si>
  <si>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</si>
  <si>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</si>
  <si>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</si>
  <si>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</si>
  <si>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</si>
  <si>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</si>
  <si>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</si>
  <si>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</si>
  <si>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</si>
  <si>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</si>
  <si>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</si>
  <si>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</si>
  <si>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</si>
  <si>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</si>
  <si>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</si>
  <si>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</si>
  <si>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</si>
  <si>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</si>
  <si>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</si>
  <si>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</si>
  <si>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</si>
  <si>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</si>
  <si>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</si>
  <si>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</si>
  <si>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</si>
  <si>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</si>
  <si>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</si>
  <si>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</si>
  <si>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</si>
  <si>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</si>
  <si>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</si>
  <si>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</si>
  <si>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</si>
  <si>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</si>
  <si>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</si>
  <si>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</si>
  <si>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</si>
  <si>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</si>
  <si>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</si>
  <si>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</si>
  <si>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</si>
  <si>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</si>
  <si>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</si>
  <si>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</si>
  <si>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</si>
  <si>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</si>
  <si>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</si>
  <si>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</si>
  <si>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</si>
  <si>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</si>
  <si>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</si>
  <si>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</si>
  <si>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</si>
  <si>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</si>
  <si>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</si>
  <si>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</si>
  <si>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</si>
  <si>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</si>
  <si>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</si>
  <si>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</si>
  <si>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</si>
  <si>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</si>
  <si>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</si>
  <si>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</si>
  <si>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</si>
  <si>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</si>
  <si>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</si>
  <si>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</si>
  <si>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</si>
  <si>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</si>
  <si>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</si>
  <si>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</si>
  <si>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</si>
  <si>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</si>
  <si>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</si>
  <si>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</si>
  <si>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</si>
  <si>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</si>
  <si>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</si>
  <si>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</si>
  <si>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</si>
  <si>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</si>
  <si>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</si>
  <si>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</si>
  <si>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</si>
  <si>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</si>
  <si>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</si>
  <si>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</si>
  <si>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</si>
  <si>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</si>
  <si>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</si>
  <si>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</si>
  <si>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</si>
  <si>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</si>
  <si>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</si>
  <si>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</si>
  <si>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</si>
  <si>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</si>
  <si>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</si>
  <si>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</si>
  <si>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</si>
  <si>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</si>
  <si>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</si>
  <si>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</si>
  <si>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</si>
  <si>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</si>
  <si>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</si>
  <si>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</si>
  <si>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</si>
  <si>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</si>
  <si>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</si>
  <si>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</si>
  <si>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</si>
  <si>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</si>
  <si>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</si>
  <si>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</si>
  <si>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</si>
  <si>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</si>
  <si>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</si>
  <si>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</si>
  <si>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</si>
  <si>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</si>
  <si>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</si>
  <si>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</si>
  <si>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</si>
  <si>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</si>
  <si>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</si>
  <si>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</si>
  <si>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</si>
  <si>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</si>
  <si>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</si>
  <si>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</si>
  <si>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</si>
  <si>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</si>
  <si>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</si>
  <si>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</si>
  <si>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</si>
  <si>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</si>
  <si>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</si>
  <si>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</si>
  <si>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</si>
  <si>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</si>
  <si>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</si>
  <si>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</si>
  <si>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</si>
  <si>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</si>
  <si>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</si>
  <si>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</si>
  <si>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</si>
  <si>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</si>
  <si>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</si>
  <si>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</si>
  <si>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</si>
  <si>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</si>
  <si>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</si>
  <si>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</si>
  <si>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</si>
  <si>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</si>
  <si>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</si>
  <si>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</si>
  <si>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</si>
  <si>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</si>
  <si>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</si>
  <si>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</si>
  <si>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</si>
  <si>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</si>
  <si>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</si>
  <si>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</si>
  <si>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</si>
  <si>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</si>
  <si>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</si>
  <si>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</si>
  <si>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</si>
  <si>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</si>
  <si>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</si>
  <si>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</si>
  <si>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</si>
  <si>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</si>
  <si>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</si>
  <si>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</si>
  <si>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</si>
  <si>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</si>
  <si>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</si>
  <si>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</si>
  <si>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</si>
  <si>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</si>
  <si>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</si>
  <si>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</si>
  <si>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</si>
  <si>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</si>
  <si>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</si>
  <si>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</si>
  <si>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</si>
  <si>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</si>
  <si>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</si>
  <si>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</si>
  <si>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</si>
  <si>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</si>
  <si>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</si>
  <si>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</si>
  <si>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</si>
  <si>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</si>
  <si>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</si>
  <si>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</si>
  <si>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</si>
  <si>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</si>
  <si>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</si>
  <si>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</si>
  <si>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</si>
  <si>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</si>
  <si>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</si>
  <si>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</si>
  <si>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</si>
  <si>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</si>
  <si>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</si>
  <si>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</si>
  <si>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</si>
  <si>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</si>
  <si>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</si>
  <si>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</si>
  <si>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</si>
  <si>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</si>
  <si>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</si>
  <si>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</si>
  <si>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</si>
  <si>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</si>
  <si>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</si>
  <si>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</si>
  <si>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</si>
  <si>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</si>
  <si>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</si>
  <si>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</si>
  <si>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</si>
  <si>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</si>
  <si>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</si>
  <si>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</si>
  <si>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</si>
  <si>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</si>
  <si>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</si>
  <si>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</si>
  <si>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</si>
  <si>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</si>
  <si>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</si>
  <si>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</si>
  <si>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</si>
  <si>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</si>
  <si>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</si>
  <si>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</si>
  <si>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</si>
  <si>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</si>
  <si>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</si>
  <si>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</si>
  <si>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</si>
  <si>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</si>
  <si>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</si>
  <si>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</si>
  <si>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</si>
  <si>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</si>
  <si>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</si>
  <si>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</si>
  <si>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</si>
  <si>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</si>
  <si>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</si>
  <si>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</si>
  <si>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</si>
  <si>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</si>
  <si>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</si>
  <si>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</si>
  <si>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</si>
  <si>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</si>
  <si>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</si>
  <si>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</si>
  <si>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</si>
  <si>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</si>
  <si>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</si>
  <si>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</si>
  <si>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</si>
  <si>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</si>
  <si>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</si>
  <si>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</si>
  <si>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</si>
  <si>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</si>
  <si>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</si>
  <si>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</si>
  <si>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</si>
  <si>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</si>
  <si>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</si>
  <si>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</si>
  <si>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</si>
  <si>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</si>
  <si>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</si>
  <si>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</si>
  <si>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</si>
  <si>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</si>
  <si>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</si>
  <si>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</si>
  <si>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</si>
  <si>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</si>
  <si>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</si>
  <si>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</si>
  <si>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</si>
  <si>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</si>
  <si>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</si>
  <si>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</si>
  <si>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</si>
  <si>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</si>
  <si>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</si>
  <si>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</si>
  <si>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</si>
  <si>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</si>
  <si>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</si>
  <si>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</si>
  <si>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</si>
  <si>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</si>
  <si>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</si>
  <si>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</si>
  <si>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</si>
  <si>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</si>
  <si>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</si>
  <si>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</si>
  <si>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</si>
  <si>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</si>
  <si>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</si>
  <si>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</si>
  <si>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</si>
  <si>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</si>
  <si>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</si>
  <si>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</si>
  <si>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</si>
  <si>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</si>
  <si>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</si>
  <si>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</si>
  <si>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</si>
  <si>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</si>
  <si>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</si>
  <si>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</si>
  <si>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</si>
  <si>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</si>
  <si>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</si>
  <si>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</si>
  <si>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</si>
  <si>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</si>
  <si>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</si>
  <si>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</si>
  <si>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</si>
  <si>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</si>
  <si>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</si>
  <si>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</si>
  <si>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</si>
  <si>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</si>
  <si>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</si>
  <si>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</si>
  <si>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</si>
  <si>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</si>
  <si>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</si>
  <si>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</si>
  <si>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</si>
  <si>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</si>
  <si>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</si>
  <si>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</si>
  <si>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</si>
  <si>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</si>
  <si>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</si>
  <si>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</si>
  <si>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</si>
  <si>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</si>
  <si>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</si>
  <si>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</si>
  <si>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</si>
  <si>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</si>
  <si>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</si>
  <si>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</si>
  <si>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</si>
  <si>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</si>
  <si>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</si>
  <si>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</si>
  <si>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</si>
  <si>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</si>
  <si>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</si>
  <si>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</si>
  <si>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</si>
  <si>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</si>
  <si>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</si>
  <si>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</si>
  <si>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</si>
  <si>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</si>
  <si>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</si>
  <si>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</si>
  <si>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</si>
  <si>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</si>
  <si>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</si>
  <si>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</si>
  <si>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</si>
  <si>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</si>
  <si>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</si>
  <si>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</si>
  <si>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</si>
  <si>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</si>
  <si>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</si>
  <si>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</si>
  <si>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</si>
  <si>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</si>
  <si>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</si>
  <si>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</si>
  <si>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</si>
  <si>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</si>
  <si>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</si>
  <si>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</si>
  <si>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</si>
  <si>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</si>
  <si>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</si>
  <si>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</si>
  <si>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</si>
  <si>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</si>
  <si>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</si>
  <si>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</si>
  <si>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</si>
  <si>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</si>
  <si>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</si>
  <si>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</si>
  <si>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</si>
  <si>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</si>
  <si>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</si>
  <si>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</si>
  <si>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</si>
  <si>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</si>
  <si>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</si>
  <si>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</si>
  <si>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</si>
  <si>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</si>
  <si>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</si>
  <si>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</si>
  <si>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</si>
  <si>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</si>
  <si>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</si>
  <si>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</si>
  <si>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</si>
  <si>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</si>
  <si>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</si>
  <si>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</si>
  <si>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</si>
  <si>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</si>
  <si>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</si>
  <si>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</si>
  <si>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</si>
  <si>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</si>
  <si>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</si>
  <si>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</si>
  <si>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</si>
  <si>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</si>
  <si>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</si>
  <si>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</si>
  <si>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</si>
  <si>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</si>
  <si>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</si>
  <si>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</si>
  <si>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</si>
  <si>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</si>
  <si>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</si>
  <si>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</si>
  <si>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</si>
  <si>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</si>
  <si>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</si>
  <si>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</si>
  <si>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</si>
  <si>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</si>
  <si>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</si>
  <si>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</si>
  <si>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</si>
  <si>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</si>
  <si>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</si>
  <si>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</si>
  <si>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</si>
  <si>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</si>
  <si>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</si>
  <si>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</si>
  <si>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</si>
  <si>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</si>
  <si>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</si>
  <si>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</si>
  <si>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</si>
  <si>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</si>
  <si>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</si>
  <si>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</si>
  <si>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</si>
  <si>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</si>
  <si>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</si>
  <si>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</si>
  <si>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</si>
  <si>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</si>
  <si>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</si>
  <si>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</si>
  <si>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</si>
  <si>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</si>
  <si>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</si>
  <si>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</si>
  <si>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</si>
  <si>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</si>
  <si>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</si>
  <si>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</si>
  <si>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</si>
  <si>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</si>
  <si>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</si>
  <si>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</si>
  <si>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</si>
  <si>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</si>
  <si>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</si>
  <si>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</si>
  <si>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</si>
  <si>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</si>
  <si>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</si>
  <si>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</si>
  <si>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</si>
  <si>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</si>
  <si>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</si>
  <si>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</si>
  <si>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</si>
  <si>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</si>
  <si>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</si>
  <si>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</si>
  <si>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</si>
  <si>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</si>
  <si>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</si>
  <si>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</si>
  <si>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</si>
  <si>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</si>
  <si>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</si>
  <si>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</si>
  <si>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</si>
  <si>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</si>
  <si>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</si>
  <si>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</si>
  <si>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</si>
  <si>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</si>
  <si>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</si>
  <si>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</si>
  <si>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</si>
  <si>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</si>
  <si>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</si>
  <si>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</si>
  <si>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</si>
  <si>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</si>
  <si>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</si>
  <si>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</si>
  <si>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</si>
  <si>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</si>
  <si>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</si>
  <si>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</si>
  <si>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</si>
  <si>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</si>
  <si>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</si>
  <si>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</si>
  <si>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</si>
  <si>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</si>
  <si>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</si>
  <si>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</si>
  <si>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</si>
  <si>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</si>
  <si>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</si>
  <si>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</si>
  <si>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</si>
  <si>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</si>
  <si>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</si>
  <si>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</si>
  <si>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</si>
  <si>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</si>
  <si>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</si>
  <si>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</si>
  <si>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</si>
  <si>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</si>
  <si>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</si>
  <si>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</si>
  <si>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</si>
  <si>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</si>
  <si>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</si>
  <si>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</si>
  <si>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</si>
  <si>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</si>
  <si>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</si>
  <si>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</si>
  <si>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</si>
  <si>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</si>
  <si>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</si>
  <si>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</si>
  <si>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</si>
  <si>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</si>
  <si>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</si>
  <si>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</si>
  <si>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</si>
  <si>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</si>
  <si>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</si>
  <si>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</si>
  <si>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</si>
  <si>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</si>
  <si>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</si>
  <si>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</si>
  <si>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</si>
  <si>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</si>
  <si>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</si>
  <si>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</si>
  <si>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</si>
  <si>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</si>
  <si>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</si>
  <si>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</si>
  <si>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</si>
  <si>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</si>
  <si>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</si>
  <si>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</si>
  <si>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</si>
  <si>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</si>
  <si>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</si>
  <si>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</si>
  <si>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</si>
  <si>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</si>
  <si>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</si>
  <si>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</si>
  <si>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</si>
  <si>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</si>
  <si>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</si>
  <si>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</si>
  <si>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</si>
  <si>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</si>
  <si>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</si>
  <si>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</si>
  <si>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</si>
  <si>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</si>
  <si>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</si>
  <si>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</si>
  <si>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</si>
  <si>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</si>
  <si>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</si>
  <si>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</si>
  <si>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</si>
  <si>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</si>
  <si>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</si>
  <si>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</si>
  <si>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</si>
  <si>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</si>
  <si>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</si>
  <si>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</si>
  <si>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</si>
  <si>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</si>
  <si>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</si>
  <si>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</si>
  <si>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</si>
  <si>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</si>
  <si>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</si>
  <si>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</si>
  <si>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</si>
  <si>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</si>
  <si>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</si>
  <si>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</si>
  <si>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</si>
  <si>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</si>
  <si>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</si>
  <si>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</si>
  <si>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</si>
  <si>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</si>
  <si>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</si>
  <si>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</si>
  <si>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</si>
  <si>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</si>
  <si>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</si>
  <si>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</si>
  <si>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</si>
  <si>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</si>
  <si>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</si>
  <si>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</si>
  <si>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</si>
  <si>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</si>
  <si>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</si>
  <si>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</si>
  <si>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</si>
  <si>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</si>
  <si>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</si>
  <si>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</si>
  <si>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</si>
  <si>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</si>
  <si>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</si>
  <si>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</si>
  <si>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</si>
  <si>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</si>
  <si>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</si>
  <si>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</si>
  <si>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</si>
  <si>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</si>
  <si>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</si>
  <si>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</si>
  <si>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</si>
  <si>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</si>
  <si>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</si>
  <si>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</si>
  <si>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</si>
  <si>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</si>
  <si>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</si>
  <si>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</si>
  <si>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</si>
  <si>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</si>
  <si>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</si>
  <si>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</si>
  <si>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</si>
  <si>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</si>
  <si>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</si>
  <si>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</si>
  <si>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</si>
  <si>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</si>
  <si>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</si>
  <si>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</si>
  <si>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</si>
  <si>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</si>
  <si>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</si>
  <si>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</si>
  <si>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</si>
  <si>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</si>
  <si>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</si>
  <si>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</si>
  <si>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</si>
  <si>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</si>
  <si>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</si>
  <si>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</si>
  <si>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</si>
  <si>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</si>
  <si>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</si>
  <si>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</si>
  <si>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</si>
  <si>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</si>
  <si>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</si>
  <si>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</si>
  <si>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</si>
  <si>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</si>
  <si>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</si>
  <si>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</si>
  <si>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</si>
  <si>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</si>
  <si>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</si>
  <si>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</si>
  <si>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</si>
  <si>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</si>
  <si>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</si>
  <si>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</si>
  <si>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</si>
  <si>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</si>
  <si>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</si>
  <si>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</si>
  <si>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</si>
  <si>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</si>
  <si>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</si>
  <si>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</si>
  <si>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</si>
  <si>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</si>
  <si>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</si>
  <si>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</si>
  <si>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</si>
  <si>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</si>
  <si>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</si>
  <si>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</si>
  <si>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</si>
  <si>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</si>
  <si>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</si>
  <si>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</si>
  <si>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</si>
  <si>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</si>
  <si>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</si>
  <si>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</si>
  <si>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</si>
  <si>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</si>
  <si>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</si>
  <si>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</si>
  <si>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</si>
  <si>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</si>
  <si>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</si>
  <si>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</si>
  <si>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</si>
  <si>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</si>
  <si>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</si>
  <si>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</si>
  <si>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</si>
  <si>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</si>
  <si>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</si>
  <si>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</si>
  <si>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</si>
  <si>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</si>
  <si>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</si>
  <si>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</si>
  <si>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</si>
  <si>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</si>
  <si>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</si>
  <si>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</si>
  <si>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</si>
  <si>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</si>
  <si>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</si>
  <si>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</si>
  <si>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</si>
  <si>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</si>
  <si>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</si>
  <si>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</si>
  <si>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</si>
  <si>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</si>
  <si>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</si>
  <si>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</si>
  <si>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</si>
  <si>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</si>
  <si>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</si>
  <si>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</si>
  <si>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</si>
  <si>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</si>
  <si>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</si>
  <si>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</si>
  <si>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</si>
  <si>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</si>
  <si>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</si>
  <si>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</si>
  <si>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</si>
  <si>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</si>
  <si>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</si>
  <si>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</si>
  <si>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</si>
  <si>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</si>
  <si>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</si>
  <si>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</si>
  <si>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</si>
  <si>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</si>
  <si>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</si>
  <si>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</si>
  <si>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</si>
  <si>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</si>
  <si>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</si>
  <si>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</si>
  <si>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</si>
  <si>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</si>
  <si>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</si>
  <si>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</si>
  <si>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</si>
  <si>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</si>
  <si>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</si>
  <si>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</si>
  <si>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</si>
  <si>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</si>
  <si>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</si>
  <si>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</si>
  <si>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</si>
  <si>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</si>
  <si>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</si>
  <si>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</si>
  <si>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</si>
  <si>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</si>
  <si>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</si>
  <si>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</si>
  <si>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</si>
  <si>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</si>
  <si>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</si>
  <si>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</si>
  <si>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</si>
  <si>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</si>
  <si>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</si>
  <si>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</si>
  <si>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</si>
  <si>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</si>
  <si>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</si>
  <si>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</si>
  <si>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</si>
  <si>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</si>
  <si>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</si>
  <si>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</si>
  <si>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</si>
  <si>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</si>
  <si>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</si>
  <si>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</si>
  <si>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</si>
  <si>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</si>
  <si>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</si>
  <si>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</si>
  <si>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</si>
  <si>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</si>
  <si>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</si>
  <si>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</si>
  <si>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</si>
  <si>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</si>
  <si>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</si>
  <si>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</si>
  <si>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</si>
  <si>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</si>
  <si>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</si>
  <si>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</si>
  <si>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</si>
  <si>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</si>
  <si>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</si>
  <si>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</si>
  <si>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</si>
  <si>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</si>
  <si>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</si>
  <si>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</si>
  <si>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</si>
  <si>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</si>
  <si>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</si>
  <si>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</si>
  <si>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</si>
  <si>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</si>
  <si>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</si>
  <si>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</si>
  <si>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</si>
  <si>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</si>
  <si>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</si>
  <si>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</si>
  <si>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</si>
  <si>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</si>
  <si>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</si>
  <si>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</si>
  <si>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</si>
  <si>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</si>
  <si>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</si>
  <si>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</si>
  <si>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</si>
  <si>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</si>
  <si>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</si>
  <si>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</si>
  <si>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</si>
  <si>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</si>
  <si>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</si>
  <si>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</si>
  <si>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</si>
  <si>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</si>
  <si>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</si>
  <si>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</si>
  <si>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</si>
  <si>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</si>
  <si>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</si>
  <si>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</si>
  <si>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</si>
  <si>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</si>
  <si>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</si>
  <si>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</si>
  <si>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</si>
  <si>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</si>
  <si>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</si>
  <si>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</si>
  <si>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</si>
  <si>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</si>
  <si>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</si>
  <si>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</si>
  <si>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</si>
  <si>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</si>
  <si>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</si>
  <si>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</si>
  <si>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</si>
  <si>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</si>
  <si>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</si>
  <si>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</si>
  <si>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</si>
  <si>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</si>
  <si>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</si>
  <si>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</si>
  <si>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</si>
  <si>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</si>
  <si>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</si>
  <si>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</si>
  <si>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</si>
  <si>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</si>
  <si>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</si>
  <si>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</si>
  <si>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</si>
  <si>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</si>
  <si>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</si>
  <si>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</si>
  <si>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</si>
  <si>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</si>
  <si>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</si>
  <si>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</si>
  <si>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</si>
  <si>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</si>
  <si>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</si>
  <si>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</si>
  <si>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</si>
  <si>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</si>
  <si>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</si>
  <si>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</si>
  <si>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</si>
  <si>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</si>
  <si>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</si>
  <si>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</si>
  <si>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</si>
  <si>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</si>
  <si>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</si>
  <si>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</si>
  <si>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</si>
  <si>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</si>
  <si>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</si>
  <si>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</si>
  <si>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</si>
  <si>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</si>
  <si>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</si>
  <si>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</si>
  <si>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</si>
  <si>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</si>
  <si>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</si>
  <si>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</si>
  <si>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</si>
  <si>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</si>
  <si>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</si>
  <si>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</si>
  <si>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</si>
  <si>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</si>
  <si>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</si>
  <si>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</si>
  <si>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</si>
  <si>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</si>
  <si>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</si>
  <si>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</si>
  <si>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</si>
  <si>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</si>
  <si>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</si>
  <si>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</si>
  <si>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</si>
  <si>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</si>
  <si>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</si>
  <si>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</si>
  <si>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</si>
  <si>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</si>
  <si>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</si>
  <si>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</si>
  <si>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</si>
  <si>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</si>
  <si>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</si>
  <si>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</si>
  <si>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</si>
  <si>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</si>
  <si>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</si>
  <si>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</si>
  <si>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</si>
  <si>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</si>
  <si>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</si>
  <si>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</si>
  <si>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</si>
  <si>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</si>
  <si>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</si>
  <si>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</si>
  <si>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</si>
  <si>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</si>
  <si>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</si>
  <si>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</si>
  <si>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</si>
  <si>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</si>
  <si>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</si>
  <si>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</si>
  <si>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</si>
  <si>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</si>
  <si>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</si>
  <si>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</si>
  <si>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</si>
  <si>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</si>
  <si>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</si>
  <si>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</si>
  <si>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</si>
  <si>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</si>
  <si>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</si>
  <si>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</si>
  <si>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</si>
  <si>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</si>
  <si>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</si>
  <si>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</si>
  <si>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</si>
  <si>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</si>
  <si>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</si>
  <si>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</si>
  <si>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</si>
  <si>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</si>
  <si>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</si>
  <si>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</si>
  <si>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</si>
  <si>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</si>
  <si>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</si>
  <si>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</si>
  <si>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</si>
  <si>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</si>
  <si>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</si>
  <si>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</si>
  <si>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</si>
  <si>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</si>
  <si>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</si>
  <si>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</si>
  <si>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</si>
  <si>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</si>
  <si>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</si>
  <si>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</si>
  <si>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</si>
  <si>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</si>
  <si>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</si>
  <si>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</si>
  <si>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</si>
  <si>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</si>
  <si>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</si>
  <si>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</si>
  <si>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</si>
  <si>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</si>
  <si>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</si>
  <si>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</si>
  <si>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</si>
  <si>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</si>
  <si>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</si>
  <si>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</si>
  <si>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</si>
  <si>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</si>
  <si>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</si>
  <si>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</si>
  <si>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</si>
  <si>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</si>
  <si>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</si>
  <si>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</si>
  <si>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</si>
  <si>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</si>
  <si>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</si>
  <si>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</si>
  <si>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</si>
  <si>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</si>
  <si>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</si>
  <si>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</si>
  <si>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</si>
  <si>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</si>
  <si>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</si>
  <si>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</si>
  <si>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</si>
  <si>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</si>
  <si>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</si>
  <si>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</si>
  <si>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</si>
  <si>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</si>
  <si>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</si>
  <si>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</si>
  <si>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</si>
  <si>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</si>
  <si>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</si>
  <si>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</si>
  <si>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</si>
  <si>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</si>
  <si>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</si>
  <si>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</si>
  <si>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</si>
  <si>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</si>
  <si>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</si>
  <si>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</si>
  <si>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</si>
  <si>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</si>
  <si>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</si>
  <si>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</si>
  <si>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</si>
  <si>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</si>
  <si>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</si>
  <si>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</si>
  <si>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</si>
  <si>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</si>
  <si>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</si>
  <si>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</si>
  <si>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</si>
  <si>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</si>
  <si>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</si>
  <si>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</si>
  <si>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</si>
  <si>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</si>
  <si>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</si>
  <si>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</si>
  <si>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</si>
  <si>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</si>
  <si>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</si>
  <si>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</si>
  <si>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</si>
  <si>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</si>
  <si>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</si>
  <si>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</si>
  <si>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</si>
  <si>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</si>
  <si>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</si>
  <si>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</si>
  <si>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</si>
  <si>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</si>
  <si>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</si>
  <si>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</si>
  <si>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</si>
  <si>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</si>
  <si>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</si>
  <si>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</si>
  <si>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</si>
  <si>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</si>
  <si>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</si>
  <si>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</si>
  <si>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</si>
  <si>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</si>
  <si>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</si>
  <si>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</si>
  <si>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</si>
  <si>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</si>
  <si>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</si>
  <si>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</si>
  <si>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</si>
  <si>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</si>
  <si>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</si>
  <si>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</si>
  <si>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</si>
  <si>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</si>
  <si>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</si>
  <si>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</si>
  <si>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</si>
  <si>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</si>
  <si>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</si>
  <si>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</si>
  <si>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</si>
  <si>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</si>
  <si>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</si>
  <si>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</si>
  <si>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</si>
  <si>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</si>
  <si>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</si>
  <si>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</si>
  <si>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</si>
  <si>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</si>
  <si>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</si>
  <si>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</si>
  <si>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</si>
  <si>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</si>
  <si>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</si>
  <si>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</si>
  <si>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</si>
  <si>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</si>
  <si>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</si>
  <si>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</si>
  <si>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</si>
  <si>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</si>
  <si>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</si>
  <si>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</si>
  <si>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</si>
  <si>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</si>
  <si>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</si>
  <si>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</si>
  <si>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</si>
  <si>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</si>
  <si>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</si>
  <si>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</si>
  <si>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</si>
  <si>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</si>
  <si>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</si>
  <si>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</si>
  <si>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</si>
  <si>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</si>
  <si>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</si>
  <si>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</si>
  <si>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</si>
  <si>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</si>
  <si>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</si>
  <si>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</si>
  <si>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</si>
  <si>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</si>
  <si>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</si>
  <si>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</si>
  <si>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</si>
  <si>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</si>
  <si>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</si>
  <si>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</si>
  <si>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</si>
  <si>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</si>
  <si>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</si>
  <si>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</si>
  <si>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</si>
  <si>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</si>
  <si>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</si>
  <si>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</si>
  <si>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</si>
  <si>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</si>
  <si>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</si>
  <si>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</si>
  <si>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</si>
  <si>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</si>
  <si>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</si>
  <si>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</si>
  <si>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</si>
  <si>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</si>
  <si>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</si>
  <si>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</si>
  <si>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</si>
  <si>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</si>
  <si>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</si>
  <si>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</si>
  <si>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</si>
  <si>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</si>
  <si>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</si>
  <si>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</si>
  <si>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</si>
  <si>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</si>
  <si>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</si>
  <si>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</si>
  <si>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</si>
  <si>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</si>
  <si>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</si>
  <si>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</si>
  <si>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</si>
  <si>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</si>
  <si>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</si>
  <si>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</si>
  <si>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</si>
  <si>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</si>
  <si>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</si>
  <si>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</si>
  <si>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</si>
  <si>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</si>
  <si>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</si>
  <si>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</si>
  <si>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</si>
  <si>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</si>
  <si>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</si>
  <si>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</si>
  <si>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</si>
  <si>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</si>
  <si>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</si>
  <si>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</si>
  <si>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</si>
  <si>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</si>
  <si>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</si>
  <si>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</si>
  <si>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</si>
  <si>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</si>
  <si>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</si>
  <si>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</si>
  <si>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</si>
  <si>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</si>
  <si>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</si>
  <si>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</si>
  <si>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</si>
  <si>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</si>
  <si>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</si>
  <si>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</si>
  <si>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</si>
  <si>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</si>
  <si>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</si>
  <si>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</si>
  <si>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</si>
  <si>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</si>
  <si>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</si>
  <si>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</si>
  <si>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</si>
  <si>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</si>
  <si>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</si>
  <si>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</si>
  <si>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</si>
  <si>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</si>
  <si>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</si>
  <si>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</si>
  <si>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</si>
  <si>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</si>
  <si>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</si>
  <si>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</si>
  <si>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</si>
  <si>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</si>
  <si>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</si>
  <si>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</si>
  <si>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</si>
  <si>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</si>
  <si>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</si>
  <si>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</si>
  <si>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</si>
  <si>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</si>
  <si>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</si>
  <si>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</si>
  <si>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</si>
  <si>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</si>
  <si>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</si>
  <si>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</si>
  <si>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</si>
  <si>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</si>
  <si>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</si>
  <si>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</si>
  <si>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</si>
  <si>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</si>
  <si>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</si>
  <si>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</si>
  <si>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</si>
  <si>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</si>
  <si>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</si>
  <si>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</si>
  <si>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</si>
  <si>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</si>
  <si>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</si>
  <si>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</si>
  <si>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</si>
  <si>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</si>
  <si>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</si>
  <si>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</si>
  <si>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</si>
  <si>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</si>
  <si>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</si>
  <si>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</si>
  <si>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</si>
  <si>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</si>
  <si>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</si>
  <si>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</si>
  <si>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</si>
  <si>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</si>
  <si>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</si>
  <si>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</si>
  <si>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</si>
  <si>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</si>
  <si>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</si>
  <si>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</si>
  <si>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</si>
  <si>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</si>
  <si>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</si>
  <si>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</si>
  <si>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</si>
  <si>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</si>
  <si>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</si>
  <si>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</si>
  <si>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</si>
  <si>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</si>
  <si>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</si>
  <si>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</si>
  <si>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</si>
  <si>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</si>
  <si>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</si>
  <si>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</si>
  <si>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</si>
  <si>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</si>
  <si>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</si>
  <si>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</si>
  <si>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</si>
  <si>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</si>
  <si>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</si>
  <si>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</si>
  <si>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</si>
  <si>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</si>
  <si>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</si>
  <si>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</si>
  <si>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</si>
  <si>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</si>
  <si>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</si>
  <si>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</si>
  <si>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</si>
  <si>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</si>
  <si>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</si>
  <si>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</si>
  <si>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</si>
  <si>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</si>
  <si>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</si>
  <si>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</si>
  <si>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</si>
  <si>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</si>
  <si>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</si>
  <si>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</si>
  <si>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</si>
  <si>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</si>
  <si>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</si>
  <si>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</si>
  <si>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</si>
  <si>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</si>
  <si>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</si>
  <si>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</si>
  <si>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</si>
  <si>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</si>
  <si>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</si>
  <si>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</si>
  <si>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</si>
  <si>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</si>
  <si>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</si>
  <si>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</si>
  <si>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</si>
  <si>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</si>
  <si>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</si>
  <si>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</si>
  <si>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</si>
  <si>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</si>
  <si>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</si>
  <si>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</si>
  <si>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</si>
  <si>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</si>
  <si>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</si>
  <si>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</si>
  <si>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</si>
  <si>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</si>
  <si>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</si>
  <si>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</si>
  <si>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</si>
  <si>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</si>
  <si>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</si>
  <si>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</si>
  <si>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</si>
  <si>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</si>
  <si>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</si>
  <si>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</si>
  <si>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</si>
  <si>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</si>
  <si>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</si>
  <si>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</si>
  <si>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</si>
  <si>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</si>
  <si>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</si>
  <si>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</si>
  <si>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</si>
  <si>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</si>
  <si>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</si>
  <si>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</si>
  <si>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</si>
  <si>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</si>
  <si>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</si>
  <si>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</si>
  <si>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</si>
  <si>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</si>
  <si>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</si>
  <si>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</si>
  <si>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</si>
  <si>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</si>
  <si>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</si>
  <si>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</si>
  <si>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</si>
  <si>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</si>
  <si>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</si>
  <si>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</si>
  <si>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</si>
  <si>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</si>
  <si>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</si>
  <si>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</si>
  <si>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</si>
  <si>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</si>
  <si>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</si>
  <si>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</si>
  <si>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</si>
  <si>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</si>
  <si>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</si>
  <si>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</si>
  <si>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</si>
  <si>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</si>
  <si>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</si>
  <si>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</si>
  <si>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</si>
  <si>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</si>
  <si>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</si>
  <si>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</si>
  <si>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</si>
  <si>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</si>
  <si>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</si>
  <si>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</si>
  <si>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</si>
  <si>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</si>
  <si>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</si>
  <si>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</si>
  <si>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</si>
  <si>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</si>
  <si>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</si>
  <si>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</si>
  <si>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</si>
  <si>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</si>
  <si>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</si>
  <si>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</si>
  <si>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</si>
  <si>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</si>
  <si>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</si>
  <si>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</si>
  <si>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</si>
  <si>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</si>
  <si>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</si>
  <si>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</si>
  <si>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</si>
  <si>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</si>
  <si>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</si>
  <si>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</si>
  <si>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</si>
  <si>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</si>
  <si>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</si>
  <si>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</si>
  <si>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</si>
  <si>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</si>
  <si>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</si>
  <si>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</si>
  <si>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</si>
  <si>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</si>
  <si>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</si>
  <si>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</si>
  <si>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</si>
  <si>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</si>
  <si>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</si>
  <si>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</si>
  <si>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</si>
  <si>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</si>
  <si>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</si>
  <si>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</si>
  <si>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</si>
  <si>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</si>
  <si>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</si>
  <si>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</si>
  <si>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</si>
  <si>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</si>
  <si>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</si>
  <si>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</si>
  <si>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</si>
  <si>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</si>
  <si>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</si>
  <si>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</si>
  <si>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</si>
  <si>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</si>
  <si>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</si>
  <si>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</si>
  <si>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</si>
  <si>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</si>
  <si>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</si>
  <si>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</si>
  <si>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</si>
  <si>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</si>
  <si>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</si>
  <si>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</si>
  <si>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</si>
  <si>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</si>
  <si>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</si>
  <si>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</si>
  <si>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</si>
  <si>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</si>
  <si>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</si>
  <si>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</si>
  <si>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</si>
  <si>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</si>
  <si>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</si>
  <si>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</si>
  <si>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</si>
  <si>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</si>
  <si>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</si>
  <si>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</si>
  <si>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</si>
  <si>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</si>
  <si>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</si>
  <si>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</si>
  <si>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</si>
  <si>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</si>
  <si>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</si>
  <si>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</si>
  <si>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</si>
  <si>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</si>
  <si>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</si>
  <si>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</si>
  <si>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</si>
  <si>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</si>
  <si>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</si>
  <si>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</si>
  <si>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</si>
  <si>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</si>
  <si>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</si>
  <si>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</si>
  <si>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</si>
  <si>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</si>
  <si>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</si>
  <si>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</si>
  <si>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</si>
  <si>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</si>
  <si>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</si>
  <si>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</si>
  <si>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</si>
  <si>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</si>
  <si>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</si>
  <si>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</si>
  <si>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</si>
  <si>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</si>
  <si>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</si>
  <si>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</si>
  <si>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</si>
  <si>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</si>
  <si>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</si>
  <si>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</si>
  <si>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</si>
  <si>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</si>
  <si>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</si>
  <si>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</si>
  <si>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</si>
  <si>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</si>
  <si>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</si>
  <si>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</si>
  <si>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</si>
  <si>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</si>
  <si>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</si>
  <si>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</si>
  <si>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</si>
  <si>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</si>
  <si>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</si>
  <si>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</si>
  <si>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</si>
  <si>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</si>
  <si>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</si>
  <si>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</si>
  <si>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</si>
  <si>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</si>
  <si>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</si>
  <si>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</si>
  <si>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</si>
  <si>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</si>
  <si>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</si>
  <si>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</si>
  <si>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</si>
  <si>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</si>
  <si>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</si>
  <si>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</si>
  <si>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</si>
  <si>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</si>
  <si>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</si>
  <si>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</si>
  <si>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</si>
  <si>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</si>
  <si>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</si>
  <si>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</si>
  <si>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</si>
  <si>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</si>
  <si>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</si>
  <si>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</si>
  <si>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</si>
  <si>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</si>
  <si>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</si>
  <si>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</si>
  <si>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</si>
  <si>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</si>
  <si>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</si>
  <si>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</si>
  <si>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</si>
  <si>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</si>
  <si>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</si>
  <si>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</si>
  <si>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</si>
  <si>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</si>
  <si>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</si>
  <si>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</si>
  <si>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</si>
  <si>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</si>
  <si>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</si>
  <si>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</si>
  <si>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</si>
  <si>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</si>
  <si>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</si>
  <si>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</si>
  <si>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</si>
  <si>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</si>
  <si>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</si>
  <si>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</si>
  <si>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</si>
  <si>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</si>
  <si>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</si>
  <si>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</si>
  <si>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</si>
  <si>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</si>
  <si>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</si>
  <si>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</si>
  <si>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</si>
  <si>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</si>
  <si>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</si>
  <si>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</si>
  <si>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</si>
  <si>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</si>
  <si>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</si>
  <si>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</si>
  <si>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</si>
  <si>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</si>
  <si>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</si>
  <si>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</si>
  <si>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</si>
  <si>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</si>
  <si>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</si>
  <si>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</si>
  <si>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</si>
  <si>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</si>
  <si>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</si>
  <si>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</si>
  <si>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</si>
  <si>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</si>
  <si>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</si>
  <si>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</si>
  <si>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</si>
  <si>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</si>
  <si>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</si>
  <si>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</si>
  <si>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</si>
  <si>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</si>
  <si>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</si>
  <si>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</si>
  <si>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</si>
  <si>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</si>
  <si>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</si>
  <si>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</si>
  <si>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</si>
  <si>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</si>
  <si>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</si>
  <si>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</si>
  <si>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</si>
  <si>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</si>
  <si>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</si>
  <si>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</si>
  <si>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</si>
  <si>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</si>
  <si>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</si>
  <si>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</si>
  <si>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</si>
  <si>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</si>
  <si>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</si>
  <si>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</si>
  <si>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</si>
  <si>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</si>
  <si>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</si>
  <si>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</si>
  <si>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</si>
  <si>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</si>
  <si>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</si>
  <si>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</si>
  <si>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</si>
  <si>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</si>
  <si>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</si>
  <si>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</si>
  <si>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</si>
  <si>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</si>
  <si>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</si>
  <si>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</si>
  <si>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</si>
  <si>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</si>
  <si>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</si>
  <si>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</si>
  <si>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</si>
  <si>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</si>
  <si>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</si>
  <si>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</si>
  <si>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</si>
  <si>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</si>
  <si>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</si>
  <si>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</si>
  <si>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</si>
  <si>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</si>
  <si>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</si>
  <si>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</si>
  <si>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</si>
  <si>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</si>
  <si>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</si>
  <si>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</si>
  <si>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</si>
  <si>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</si>
  <si>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</si>
  <si>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</si>
  <si>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</si>
  <si>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</si>
  <si>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</si>
  <si>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</si>
  <si>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</si>
  <si>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</si>
  <si>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</si>
  <si>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</si>
  <si>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</si>
  <si>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</si>
  <si>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</si>
  <si>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</si>
  <si>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</si>
  <si>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</si>
  <si>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</si>
  <si>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</si>
  <si>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</si>
  <si>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</si>
  <si>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</si>
  <si>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</si>
  <si>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</si>
  <si>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</si>
  <si>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</si>
  <si>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</si>
  <si>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</si>
  <si>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</si>
  <si>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</si>
  <si>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</si>
  <si>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</si>
  <si>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</si>
  <si>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</si>
  <si>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</si>
  <si>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</si>
  <si>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</si>
  <si>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</si>
  <si>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</si>
  <si>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</si>
  <si>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</si>
  <si>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</si>
  <si>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</si>
  <si>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</si>
  <si>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</si>
  <si>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</si>
  <si>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</si>
  <si>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</si>
  <si>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</si>
  <si>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</si>
  <si>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</si>
  <si>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</si>
  <si>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</si>
  <si>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</si>
  <si>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</si>
  <si>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</si>
  <si>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</si>
  <si>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</si>
  <si>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</si>
  <si>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</si>
  <si>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</si>
  <si>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</si>
  <si>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</si>
  <si>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</si>
  <si>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</si>
  <si>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</si>
  <si>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</si>
  <si>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</si>
  <si>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</si>
  <si>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</si>
  <si>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</si>
  <si>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</si>
  <si>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</si>
  <si>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</si>
  <si>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</si>
  <si>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</si>
  <si>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</si>
  <si>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</si>
  <si>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</si>
  <si>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</si>
  <si>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</si>
  <si>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</si>
  <si>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</si>
  <si>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</si>
  <si>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</si>
  <si>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</si>
  <si>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</si>
  <si>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</si>
  <si>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</si>
  <si>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</si>
  <si>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</si>
  <si>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</si>
  <si>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</si>
  <si>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</si>
  <si>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</si>
  <si>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</si>
  <si>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</si>
  <si>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</si>
  <si>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</si>
  <si>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</si>
  <si>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</si>
  <si>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</si>
  <si>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</si>
  <si>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</si>
  <si>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</si>
  <si>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</si>
  <si>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</si>
  <si>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</si>
  <si>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</si>
  <si>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</si>
  <si>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</si>
  <si>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</si>
  <si>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</si>
  <si>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</si>
  <si>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</si>
  <si>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</si>
  <si>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</si>
  <si>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</si>
  <si>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</si>
  <si>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</si>
  <si>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</si>
  <si>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</si>
  <si>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</si>
  <si>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</si>
  <si>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</si>
  <si>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</si>
  <si>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</si>
  <si>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</si>
  <si>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</si>
  <si>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</si>
  <si>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</si>
  <si>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</si>
  <si>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</si>
  <si>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</si>
  <si>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</si>
  <si>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</si>
  <si>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</si>
  <si>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</si>
  <si>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</si>
  <si>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</si>
  <si>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</si>
  <si>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</si>
  <si>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</si>
  <si>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</si>
  <si>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</si>
  <si>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</si>
  <si>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</si>
  <si>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</si>
  <si>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</si>
  <si>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</si>
  <si>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</si>
  <si>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</si>
  <si>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</si>
  <si>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</si>
  <si>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</si>
  <si>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</si>
  <si>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</si>
  <si>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</si>
  <si>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</si>
  <si>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</si>
  <si>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</si>
  <si>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</si>
  <si>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</si>
  <si>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</si>
  <si>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</si>
  <si>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</si>
  <si>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</si>
  <si>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</si>
  <si>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</si>
  <si>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</si>
  <si>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</si>
  <si>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</si>
  <si>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</si>
  <si>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</si>
  <si>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</si>
  <si>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</si>
  <si>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</si>
  <si>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</si>
  <si>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</si>
  <si>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</si>
  <si>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</si>
  <si>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</si>
  <si>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</si>
  <si>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</si>
  <si>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</si>
  <si>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</si>
  <si>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</si>
  <si>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</si>
  <si>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</si>
  <si>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</si>
  <si>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</si>
  <si>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</si>
  <si>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</si>
  <si>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</si>
  <si>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</si>
  <si>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</si>
  <si>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</si>
  <si>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</si>
  <si>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</si>
  <si>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</si>
  <si>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</si>
  <si>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</si>
  <si>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</si>
  <si>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</si>
  <si>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</si>
  <si>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</si>
  <si>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</si>
  <si>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</si>
  <si>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</si>
  <si>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</si>
  <si>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</si>
  <si>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</si>
  <si>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</si>
  <si>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</si>
  <si>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</si>
  <si>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</si>
  <si>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</si>
  <si>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</si>
  <si>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</si>
  <si>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</si>
  <si>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</si>
  <si>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</si>
  <si>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</si>
  <si>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</si>
  <si>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</si>
  <si>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</si>
  <si>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</si>
  <si>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</si>
  <si>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</si>
  <si>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</si>
  <si>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</si>
  <si>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</si>
  <si>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</si>
  <si>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</si>
  <si>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</si>
  <si>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</si>
  <si>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</si>
  <si>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</si>
  <si>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</si>
  <si>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</si>
  <si>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</si>
  <si>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</si>
  <si>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</si>
  <si>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</si>
  <si>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</si>
  <si>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</si>
  <si>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</si>
  <si>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</si>
  <si>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</si>
  <si>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</si>
  <si>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</si>
  <si>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</si>
  <si>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</si>
  <si>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</si>
  <si>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</si>
  <si>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</si>
  <si>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</si>
  <si>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</si>
  <si>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</si>
  <si>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</si>
  <si>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</si>
  <si>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</si>
  <si>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</si>
  <si>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</si>
  <si>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</si>
  <si>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</si>
  <si>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</si>
  <si>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</si>
  <si>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</si>
  <si>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</si>
  <si>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</si>
  <si>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</si>
  <si>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</si>
  <si>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</si>
  <si>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</si>
  <si>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</si>
  <si>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</si>
  <si>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</si>
  <si>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</si>
  <si>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</si>
  <si>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</si>
  <si>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</si>
  <si>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</si>
  <si>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</si>
  <si>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</si>
  <si>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</si>
  <si>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</si>
  <si>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</si>
  <si>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</si>
  <si>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</si>
  <si>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</si>
  <si>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</si>
  <si>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</si>
  <si>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</si>
  <si>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</si>
  <si>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</si>
  <si>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</si>
  <si>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</si>
  <si>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</si>
  <si>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</si>
  <si>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</si>
  <si>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</si>
  <si>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</si>
  <si>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</si>
  <si>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</si>
  <si>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</si>
  <si>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</si>
  <si>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</si>
  <si>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</si>
  <si>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</si>
  <si>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</si>
  <si>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</si>
  <si>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</si>
  <si>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</si>
  <si>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</si>
  <si>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</si>
  <si>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</si>
  <si>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</si>
  <si>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</si>
  <si>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</si>
  <si>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</si>
  <si>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</si>
  <si>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</si>
  <si>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</si>
  <si>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</si>
  <si>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</si>
  <si>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</si>
  <si>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</si>
  <si>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</si>
  <si>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</si>
  <si>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</si>
  <si>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</si>
  <si>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</si>
  <si>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</si>
  <si>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</si>
  <si>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</si>
  <si>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</si>
  <si>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</si>
  <si>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</si>
  <si>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</si>
  <si>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</si>
  <si>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</si>
  <si>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</si>
  <si>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</si>
  <si>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</si>
  <si>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</si>
  <si>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</si>
  <si>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</si>
  <si>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</si>
  <si>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</si>
  <si>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</si>
  <si>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</si>
  <si>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</si>
  <si>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</si>
  <si>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</si>
  <si>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</si>
  <si>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</si>
  <si>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</si>
  <si>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</si>
  <si>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</si>
  <si>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</si>
  <si>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</si>
  <si>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</si>
  <si>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</si>
  <si>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</si>
  <si>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</si>
  <si>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</si>
  <si>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</si>
  <si>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</si>
  <si>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</si>
  <si>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</si>
  <si>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</si>
  <si>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</si>
  <si>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</si>
  <si>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</si>
  <si>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</si>
  <si>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</si>
  <si>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</si>
  <si>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</si>
  <si>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</si>
  <si>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</si>
  <si>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</si>
  <si>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</si>
  <si>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</si>
  <si>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</si>
  <si>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</si>
  <si>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</si>
  <si>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</si>
  <si>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</si>
  <si>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</si>
  <si>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</si>
  <si>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</si>
  <si>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</si>
  <si>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</si>
  <si>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</si>
  <si>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</si>
  <si>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</si>
  <si>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</si>
  <si>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</si>
  <si>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</si>
  <si>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</si>
  <si>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</si>
  <si>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</si>
  <si>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</si>
  <si>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</si>
  <si>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</si>
  <si>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</si>
  <si>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</si>
  <si>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</si>
  <si>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</si>
  <si>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</si>
  <si>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</si>
  <si>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</si>
  <si>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</si>
  <si>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</si>
  <si>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</si>
  <si>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</si>
  <si>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</si>
  <si>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</si>
  <si>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</si>
  <si>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</si>
  <si>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</si>
  <si>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</si>
  <si>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</si>
  <si>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</si>
  <si>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</si>
  <si>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</si>
  <si>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</si>
  <si>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</si>
  <si>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</si>
  <si>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</si>
  <si>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</si>
  <si>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</si>
  <si>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</si>
  <si>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</si>
  <si>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</si>
  <si>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</si>
  <si>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</si>
  <si>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</si>
  <si>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</si>
  <si>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</si>
  <si>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</si>
  <si>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</si>
  <si>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</si>
  <si>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</si>
  <si>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</si>
  <si>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</si>
  <si>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</si>
  <si>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</si>
  <si>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</si>
  <si>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</si>
  <si>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</si>
  <si>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</si>
  <si>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</si>
  <si>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</si>
  <si>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</si>
  <si>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</si>
  <si>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</si>
  <si>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</si>
  <si>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</si>
  <si>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</si>
  <si>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</si>
  <si>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</si>
  <si>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</si>
  <si>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</si>
  <si>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</si>
  <si>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</si>
  <si>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</si>
  <si>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</si>
  <si>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</si>
  <si>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</si>
  <si>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</si>
  <si>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</si>
  <si>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</si>
  <si>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</si>
  <si>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</si>
  <si>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</si>
  <si>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</si>
  <si>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</si>
  <si>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</si>
  <si>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</si>
  <si>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</si>
  <si>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</si>
  <si>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</si>
  <si>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</si>
  <si>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</si>
  <si>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</si>
  <si>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</si>
  <si>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</si>
  <si>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</si>
  <si>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</si>
  <si>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</si>
  <si>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</si>
  <si>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</si>
  <si>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</si>
  <si>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</si>
  <si>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</si>
  <si>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</si>
  <si>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</si>
  <si>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</si>
  <si>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</si>
  <si>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</si>
  <si>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</si>
  <si>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</si>
  <si>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</si>
  <si>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</si>
  <si>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</si>
  <si>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</si>
  <si>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</si>
  <si>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</si>
  <si>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</si>
  <si>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</si>
  <si>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</si>
  <si>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</si>
  <si>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</si>
  <si>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</si>
  <si>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</si>
  <si>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</si>
  <si>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</si>
  <si>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</si>
  <si>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</si>
  <si>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</si>
  <si>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</si>
  <si>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</si>
  <si>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</si>
  <si>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</si>
  <si>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</si>
  <si>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</si>
  <si>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</si>
  <si>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</si>
  <si>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</si>
  <si>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</si>
  <si>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</si>
  <si>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</si>
  <si>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</si>
  <si>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</si>
  <si>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</si>
  <si>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</si>
  <si>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</si>
  <si>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</si>
  <si>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</si>
  <si>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</si>
  <si>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</si>
  <si>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</si>
  <si>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</si>
  <si>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</si>
  <si>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</si>
  <si>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</si>
  <si>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</si>
  <si>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</si>
  <si>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</si>
  <si>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</si>
  <si>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</si>
  <si>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</si>
  <si>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</si>
  <si>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</si>
  <si>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</si>
  <si>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</si>
  <si>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</si>
  <si>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</si>
  <si>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</si>
  <si>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</si>
  <si>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</si>
  <si>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</si>
  <si>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</si>
  <si>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</si>
  <si>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</si>
  <si>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</si>
  <si>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</si>
  <si>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</si>
  <si>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</si>
  <si>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</si>
  <si>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</si>
  <si>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</si>
  <si>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</si>
  <si>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</si>
  <si>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</si>
  <si>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</si>
  <si>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</si>
  <si>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</si>
  <si>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</si>
  <si>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</si>
  <si>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</si>
  <si>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</si>
  <si>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</si>
  <si>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</si>
  <si>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</si>
  <si>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</si>
  <si>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</si>
  <si>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</si>
  <si>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</si>
  <si>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</si>
  <si>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</si>
  <si>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</si>
  <si>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</si>
  <si>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</si>
  <si>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</si>
  <si>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</si>
  <si>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</si>
  <si>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</si>
  <si>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</si>
  <si>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</si>
  <si>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</si>
  <si>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</si>
  <si>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</si>
  <si>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</si>
  <si>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</si>
  <si>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</si>
  <si>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</si>
  <si>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</si>
  <si>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</si>
  <si>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</si>
  <si>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</si>
  <si>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</si>
  <si>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</si>
  <si>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</si>
  <si>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</si>
  <si>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</si>
  <si>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</si>
  <si>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</si>
  <si>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</si>
  <si>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</si>
  <si>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</si>
  <si>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</si>
  <si>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</si>
  <si>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</si>
  <si>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</si>
  <si>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</si>
  <si>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</si>
  <si>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</si>
  <si>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</si>
  <si>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</si>
  <si>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</si>
  <si>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</si>
  <si>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</si>
  <si>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</si>
  <si>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</si>
  <si>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</si>
  <si>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</si>
  <si>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</si>
  <si>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</si>
  <si>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</si>
  <si>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</si>
  <si>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</si>
  <si>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</si>
  <si>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</si>
  <si>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</si>
  <si>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</si>
  <si>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</si>
  <si>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</si>
  <si>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</si>
  <si>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</si>
  <si>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</si>
  <si>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</si>
  <si>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</si>
  <si>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</si>
  <si>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</si>
  <si>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</si>
  <si>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</si>
  <si>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</si>
  <si>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</si>
  <si>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</si>
  <si>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</si>
  <si>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</si>
  <si>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</si>
  <si>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</si>
  <si>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</si>
  <si>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</si>
  <si>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</si>
  <si>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</si>
  <si>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</si>
  <si>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</si>
  <si>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</si>
  <si>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</si>
  <si>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</si>
  <si>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</si>
  <si>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</si>
  <si>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</si>
  <si>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</si>
  <si>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</si>
  <si>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</si>
  <si>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</si>
  <si>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</si>
  <si>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</si>
  <si>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</si>
  <si>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</si>
  <si>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</si>
  <si>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</si>
  <si>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</si>
  <si>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</si>
  <si>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</si>
  <si>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</si>
  <si>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</si>
  <si>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</si>
  <si>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</si>
  <si>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</si>
  <si>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</si>
  <si>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</si>
  <si>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</si>
  <si>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</si>
  <si>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</si>
  <si>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</si>
  <si>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</si>
  <si>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</si>
  <si>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</si>
  <si>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</si>
  <si>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</si>
  <si>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</si>
  <si>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</si>
  <si>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</si>
  <si>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</si>
  <si>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</si>
  <si>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</si>
  <si>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</si>
  <si>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</si>
  <si>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</si>
  <si>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</si>
  <si>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</si>
  <si>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</si>
  <si>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</si>
  <si>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</si>
  <si>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</si>
  <si>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</si>
  <si>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</si>
  <si>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</si>
  <si>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</si>
  <si>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</si>
  <si>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</si>
  <si>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</si>
  <si>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</si>
  <si>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</si>
  <si>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</si>
  <si>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</si>
  <si>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</si>
  <si>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</si>
  <si>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</si>
  <si>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</si>
  <si>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</si>
  <si>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</si>
  <si>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</si>
  <si>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</si>
  <si>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</si>
  <si>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</si>
  <si>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</si>
  <si>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</si>
  <si>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</si>
  <si>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</si>
  <si>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</si>
  <si>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</si>
  <si>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</si>
  <si>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</si>
  <si>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</si>
  <si>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</si>
  <si>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</si>
  <si>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</si>
  <si>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</si>
  <si>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</si>
  <si>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</si>
  <si>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</si>
  <si>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</si>
  <si>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</si>
  <si>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</si>
  <si>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</si>
  <si>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</si>
  <si>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</si>
  <si>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</si>
  <si>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</si>
  <si>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</si>
  <si>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</si>
  <si>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</si>
  <si>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</si>
  <si>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</si>
  <si>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</si>
  <si>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</si>
  <si>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</si>
  <si>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</si>
  <si>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</si>
  <si>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</si>
  <si>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</si>
  <si>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</si>
  <si>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</si>
  <si>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</si>
  <si>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</si>
  <si>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</si>
  <si>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</si>
  <si>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</si>
  <si>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</si>
  <si>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</si>
  <si>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</si>
  <si>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</si>
  <si>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</si>
  <si>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</si>
  <si>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</si>
  <si>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</si>
  <si>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</si>
  <si>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</si>
  <si>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</si>
  <si>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</si>
  <si>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</si>
  <si>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</si>
  <si>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</si>
  <si>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</si>
  <si>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</si>
  <si>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</si>
  <si>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</si>
  <si>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</si>
  <si>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</si>
  <si>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</si>
  <si>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</si>
  <si>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</si>
  <si>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</si>
  <si>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</si>
  <si>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</si>
  <si>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</si>
  <si>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</si>
  <si>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</si>
  <si>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</si>
  <si>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</si>
  <si>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</si>
  <si>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</si>
  <si>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</si>
  <si>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</si>
  <si>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</si>
  <si>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</si>
  <si>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</si>
  <si>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</si>
  <si>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</si>
  <si>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</si>
  <si>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</si>
  <si>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</si>
  <si>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</si>
  <si>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</si>
  <si>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</si>
  <si>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</si>
  <si>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</si>
  <si>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</si>
  <si>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</si>
  <si>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</si>
  <si>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</si>
  <si>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</si>
  <si>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</si>
  <si>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</si>
  <si>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</si>
  <si>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</si>
  <si>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</si>
  <si>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</si>
  <si>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</si>
  <si>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</si>
  <si>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</si>
  <si>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</si>
  <si>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</si>
  <si>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</si>
  <si>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</si>
  <si>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</si>
  <si>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</si>
  <si>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</si>
  <si>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</si>
  <si>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</si>
  <si>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</si>
  <si>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</si>
  <si>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</si>
  <si>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</si>
  <si>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</si>
  <si>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</si>
  <si>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</si>
  <si>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</si>
  <si>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</si>
  <si>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</si>
  <si>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</si>
  <si>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</si>
  <si>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</si>
  <si>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</si>
  <si>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</si>
  <si>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</si>
  <si>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</si>
  <si>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</si>
  <si>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</si>
  <si>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</si>
  <si>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</si>
  <si>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</si>
  <si>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</si>
  <si>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</si>
  <si>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</si>
  <si>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</si>
  <si>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</si>
  <si>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</si>
  <si>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</si>
  <si>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</si>
  <si>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</si>
  <si>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</si>
  <si>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</si>
  <si>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</si>
  <si>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</si>
  <si>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</si>
  <si>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</si>
  <si>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</si>
  <si>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</si>
  <si>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</si>
  <si>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</si>
  <si>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</si>
  <si>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</si>
  <si>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</si>
  <si>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</si>
  <si>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</si>
  <si>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</si>
  <si>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</si>
  <si>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</si>
  <si>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</si>
  <si>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</si>
  <si>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</si>
  <si>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</si>
  <si>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</si>
  <si>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</si>
  <si>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</si>
  <si>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</si>
  <si>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</si>
  <si>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</si>
  <si>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</si>
  <si>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</si>
  <si>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</si>
  <si>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</si>
  <si>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</si>
  <si>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</si>
  <si>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</si>
  <si>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</si>
  <si>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</si>
  <si>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</si>
  <si>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</si>
  <si>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</si>
  <si>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</si>
  <si>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</si>
  <si>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</si>
  <si>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</si>
  <si>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</si>
  <si>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</si>
  <si>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</si>
  <si>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</si>
  <si>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</si>
  <si>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</si>
  <si>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</si>
  <si>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</si>
  <si>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</si>
  <si>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</si>
  <si>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</si>
  <si>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</si>
  <si>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</si>
  <si>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</si>
  <si>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</si>
  <si>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</si>
  <si>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</si>
  <si>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</si>
  <si>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</si>
  <si>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</si>
  <si>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</si>
  <si>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</si>
  <si>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</si>
  <si>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</si>
  <si>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</si>
  <si>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</si>
  <si>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</si>
  <si>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</si>
  <si>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</si>
  <si>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</si>
  <si>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</si>
  <si>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</si>
  <si>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</si>
  <si>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</si>
  <si>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</si>
  <si>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</si>
  <si>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</si>
  <si>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</si>
  <si>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</si>
  <si>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</si>
  <si>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</si>
  <si>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</si>
  <si>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</si>
  <si>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</si>
  <si>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</si>
  <si>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</si>
  <si>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</si>
  <si>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</si>
  <si>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</si>
  <si>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</si>
  <si>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</si>
  <si>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</si>
  <si>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</si>
  <si>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</si>
  <si>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</si>
  <si>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</si>
  <si>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</si>
  <si>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</si>
  <si>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</si>
  <si>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</si>
  <si>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</si>
  <si>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</si>
  <si>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</si>
  <si>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</si>
  <si>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</si>
  <si>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</si>
  <si>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</si>
  <si>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</si>
  <si>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</si>
  <si>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</si>
  <si>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</si>
  <si>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</si>
  <si>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</si>
  <si>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</si>
  <si>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</si>
  <si>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</si>
  <si>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</si>
  <si>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</si>
  <si>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</si>
  <si>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</si>
  <si>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</si>
  <si>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</si>
  <si>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</si>
  <si>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</si>
  <si>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</si>
  <si>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</si>
  <si>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</si>
  <si>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</si>
  <si>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</si>
  <si>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</si>
  <si>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</si>
  <si>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</si>
  <si>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</si>
  <si>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</si>
  <si>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</si>
  <si>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</si>
  <si>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</si>
  <si>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</si>
  <si>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</si>
  <si>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</si>
  <si>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</si>
  <si>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</si>
  <si>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</si>
  <si>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</si>
  <si>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</si>
  <si>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</si>
  <si>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</si>
  <si>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</si>
  <si>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</si>
  <si>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</si>
  <si>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</si>
  <si>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</si>
  <si>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</si>
  <si>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</si>
  <si>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</si>
  <si>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</si>
  <si>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</si>
  <si>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</si>
  <si>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</si>
  <si>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</si>
  <si>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</si>
  <si>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</si>
  <si>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</si>
  <si>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</si>
  <si>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</si>
  <si>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</si>
  <si>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</si>
  <si>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</si>
  <si>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</si>
  <si>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</si>
  <si>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</si>
  <si>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</si>
  <si>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</si>
  <si>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</si>
  <si>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</si>
  <si>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</si>
  <si>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</si>
  <si>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</si>
  <si>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</si>
  <si>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</si>
  <si>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</si>
  <si>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</si>
  <si>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</si>
  <si>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</si>
  <si>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</si>
  <si>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</si>
  <si>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</si>
  <si>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</si>
  <si>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</si>
  <si>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</si>
  <si>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</si>
  <si>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</si>
  <si>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</si>
  <si>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</si>
  <si>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</si>
  <si>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</si>
  <si>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</si>
  <si>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</si>
  <si>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</si>
  <si>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</si>
  <si>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</si>
  <si>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</si>
  <si>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</si>
  <si>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</si>
  <si>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</si>
  <si>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</si>
  <si>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</si>
  <si>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</si>
  <si>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</si>
  <si>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</si>
  <si>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</si>
  <si>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</si>
  <si>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</si>
  <si>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</si>
  <si>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</si>
  <si>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</si>
  <si>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</si>
  <si>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</si>
  <si>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</si>
  <si>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</si>
  <si>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</si>
  <si>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</si>
  <si>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</si>
  <si>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</si>
  <si>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</si>
  <si>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</si>
  <si>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</si>
  <si>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</si>
  <si>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</si>
  <si>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</si>
  <si>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</si>
  <si>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</si>
  <si>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</si>
  <si>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</si>
  <si>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</si>
  <si>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</si>
  <si>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</si>
  <si>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</si>
  <si>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</si>
  <si>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</si>
  <si>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</si>
  <si>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</si>
  <si>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</si>
  <si>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</si>
  <si>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</si>
  <si>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</si>
  <si>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</si>
  <si>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</si>
  <si>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</si>
  <si>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</si>
  <si>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</si>
  <si>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</si>
  <si>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</si>
  <si>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</si>
  <si>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</si>
  <si>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</si>
  <si>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</si>
  <si>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</si>
  <si>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</si>
  <si>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</si>
  <si>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</si>
  <si>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</si>
  <si>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</si>
  <si>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</si>
  <si>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</si>
  <si>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</si>
  <si>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</si>
  <si>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</si>
  <si>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</si>
  <si>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</si>
  <si>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</si>
  <si>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</si>
  <si>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</si>
  <si>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</si>
  <si>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</si>
  <si>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</si>
  <si>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</si>
  <si>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</si>
  <si>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</si>
  <si>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</si>
  <si>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</si>
  <si>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</si>
  <si>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</si>
  <si>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</si>
  <si>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</si>
  <si>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</si>
  <si>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</si>
  <si>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</si>
  <si>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</si>
  <si>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</si>
  <si>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</si>
  <si>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</si>
  <si>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</si>
  <si>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</si>
  <si>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</si>
  <si>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</si>
  <si>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</si>
  <si>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</si>
  <si>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</si>
  <si>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</si>
  <si>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</si>
  <si>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</si>
  <si>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</si>
  <si>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</si>
  <si>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</si>
  <si>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</si>
  <si>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</si>
  <si>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</si>
  <si>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</si>
  <si>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</si>
  <si>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</si>
  <si>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</si>
  <si>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</si>
  <si>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</si>
  <si>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</si>
  <si>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</si>
  <si>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</si>
  <si>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</si>
  <si>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</si>
  <si>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</si>
  <si>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</si>
  <si>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</si>
  <si>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</si>
  <si>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</si>
  <si>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</si>
  <si>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</si>
  <si>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</si>
  <si>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</si>
  <si>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</si>
  <si>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</si>
  <si>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</si>
  <si>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</si>
  <si>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</si>
  <si>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</si>
  <si>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</si>
  <si>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</si>
  <si>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</si>
  <si>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</si>
  <si>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</si>
  <si>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</si>
  <si>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</si>
  <si>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</si>
  <si>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</si>
  <si>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</si>
  <si>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</si>
  <si>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</si>
  <si>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</si>
  <si>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</si>
  <si>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</si>
  <si>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</si>
  <si>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</si>
  <si>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</si>
  <si>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</si>
  <si>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</si>
  <si>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</si>
  <si>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</si>
  <si>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</si>
  <si>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</si>
  <si>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</si>
  <si>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</si>
  <si>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</si>
  <si>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</si>
  <si>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</si>
  <si>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</si>
  <si>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</si>
  <si>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</si>
  <si>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</si>
  <si>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</si>
  <si>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</si>
  <si>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</si>
  <si>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</si>
  <si>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</si>
  <si>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</si>
  <si>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</si>
  <si>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</si>
  <si>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</si>
  <si>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</si>
  <si>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</si>
  <si>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</si>
  <si>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</si>
  <si>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</si>
  <si>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</si>
  <si>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</si>
  <si>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</si>
  <si>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</si>
  <si>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</si>
  <si>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</si>
  <si>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</si>
  <si>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</si>
  <si>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</si>
  <si>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</si>
  <si>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</si>
  <si>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</si>
  <si>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</si>
  <si>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</si>
  <si>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</si>
  <si>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</si>
  <si>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</si>
  <si>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</si>
  <si>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</si>
  <si>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</si>
  <si>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</si>
  <si>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</si>
  <si>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</si>
  <si>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</si>
  <si>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</si>
  <si>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</si>
  <si>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</si>
  <si>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</si>
  <si>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</si>
  <si>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</si>
  <si>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</si>
  <si>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</si>
  <si>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</si>
  <si>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</si>
  <si>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</si>
  <si>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</si>
  <si>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</si>
  <si>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</si>
  <si>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</si>
  <si>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</si>
  <si>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</si>
  <si>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</si>
  <si>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</si>
  <si>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</si>
  <si>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</si>
  <si>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</si>
  <si>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</si>
  <si>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</si>
  <si>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</si>
  <si>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</si>
  <si>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</si>
  <si>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</si>
  <si>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</si>
  <si>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</si>
  <si>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</si>
  <si>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</si>
  <si>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</si>
  <si>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</si>
  <si>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</si>
  <si>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</si>
  <si>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</si>
  <si>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</si>
  <si>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</si>
  <si>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</si>
  <si>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</si>
  <si>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</si>
  <si>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</si>
  <si>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</si>
  <si>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</si>
  <si>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</si>
  <si>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</si>
  <si>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</si>
  <si>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</si>
  <si>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</si>
  <si>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</si>
  <si>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</si>
  <si>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</si>
  <si>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</si>
  <si>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</si>
  <si>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</si>
  <si>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</si>
  <si>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</si>
  <si>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</si>
  <si>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</si>
  <si>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</si>
  <si>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</si>
  <si>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</si>
  <si>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</si>
  <si>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</si>
  <si>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</si>
  <si>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</si>
  <si>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</si>
  <si>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</si>
  <si>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</si>
  <si>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</si>
  <si>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</si>
  <si>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</si>
  <si>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</si>
  <si>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</si>
  <si>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</si>
  <si>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</si>
  <si>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</si>
  <si>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</si>
  <si>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</si>
  <si>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</si>
  <si>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</si>
  <si>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</si>
  <si>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</si>
  <si>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</si>
  <si>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</si>
  <si>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</si>
  <si>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</si>
  <si>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</si>
  <si>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</si>
  <si>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</si>
  <si>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</si>
  <si>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</si>
  <si>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</si>
  <si>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</si>
  <si>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</si>
  <si>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</si>
  <si>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</si>
  <si>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</si>
  <si>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</si>
  <si>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</si>
  <si>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</si>
  <si>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</si>
  <si>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</si>
  <si>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</si>
  <si>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</si>
  <si>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</si>
  <si>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</si>
  <si>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</si>
  <si>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</si>
  <si>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</si>
  <si>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</si>
  <si>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</si>
  <si>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</si>
  <si>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</si>
  <si>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</si>
  <si>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</si>
  <si>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</si>
  <si>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</si>
  <si>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</si>
  <si>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</si>
  <si>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</si>
  <si>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</si>
  <si>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</si>
  <si>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</si>
  <si>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</si>
  <si>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</si>
  <si>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</si>
  <si>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</si>
  <si>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</si>
  <si>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</si>
  <si>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</si>
  <si>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</si>
  <si>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</si>
  <si>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</si>
  <si>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</si>
  <si>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</si>
  <si>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</si>
  <si>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</si>
  <si>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</si>
  <si>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</si>
  <si>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</si>
  <si>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</si>
  <si>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</si>
  <si>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</si>
  <si>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</si>
  <si>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</si>
  <si>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</si>
  <si>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</si>
  <si>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</si>
  <si>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</si>
  <si>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</si>
  <si>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</si>
  <si>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</si>
  <si>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</si>
  <si>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</si>
  <si>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</si>
  <si>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</si>
  <si>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</si>
  <si>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</si>
  <si>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</si>
  <si>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</si>
  <si>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</si>
  <si>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</si>
  <si>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</si>
  <si>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</si>
  <si>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</si>
  <si>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</si>
  <si>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</si>
  <si>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</si>
  <si>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</si>
  <si>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</si>
  <si>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</si>
  <si>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</si>
  <si>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</si>
  <si>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</si>
  <si>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</si>
  <si>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</si>
  <si>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</si>
  <si>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</si>
  <si>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</si>
  <si>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</si>
  <si>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</si>
  <si>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</si>
  <si>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</si>
  <si>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</si>
  <si>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</si>
  <si>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</si>
  <si>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</si>
  <si>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</si>
  <si>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</si>
  <si>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</si>
  <si>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</si>
  <si>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</si>
  <si>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</si>
  <si>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</si>
  <si>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</si>
  <si>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</si>
  <si>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</si>
  <si>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</si>
  <si>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</si>
  <si>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</si>
  <si>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</si>
  <si>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</si>
  <si>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</si>
  <si>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</si>
  <si>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</si>
  <si>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</si>
  <si>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</si>
  <si>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</si>
  <si>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</si>
  <si>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</si>
  <si>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</si>
  <si>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</si>
  <si>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</si>
  <si>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</si>
  <si>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</si>
  <si>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</si>
  <si>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</si>
  <si>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</si>
  <si>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</si>
  <si>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</si>
  <si>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</si>
  <si>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</si>
  <si>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</si>
  <si>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</si>
  <si>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</si>
  <si>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</si>
  <si>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</si>
  <si>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</si>
  <si>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</si>
  <si>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</si>
  <si>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</si>
  <si>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</si>
  <si>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</si>
  <si>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</si>
  <si>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</si>
  <si>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</si>
  <si>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</si>
  <si>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</si>
  <si>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</si>
  <si>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</si>
  <si>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</si>
  <si>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</si>
  <si>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</si>
  <si>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</si>
  <si>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</si>
  <si>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</si>
  <si>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</si>
  <si>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</si>
  <si>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</si>
  <si>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</si>
  <si>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</si>
  <si>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</si>
  <si>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</si>
  <si>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</si>
  <si>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</si>
  <si>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</si>
  <si>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</si>
  <si>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</si>
  <si>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</si>
  <si>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</si>
  <si>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</si>
  <si>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</si>
  <si>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</si>
  <si>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</si>
  <si>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</si>
  <si>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</si>
  <si>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</si>
  <si>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</si>
  <si>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</si>
  <si>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</si>
  <si>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</si>
  <si>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</si>
  <si>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</si>
  <si>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</si>
  <si>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</si>
  <si>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</si>
  <si>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</si>
  <si>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</si>
  <si>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</si>
  <si>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</si>
  <si>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</si>
  <si>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</si>
  <si>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</si>
  <si>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</si>
  <si>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</si>
  <si>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</si>
  <si>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</si>
  <si>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</si>
  <si>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</si>
  <si>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</si>
  <si>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</si>
  <si>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</si>
  <si>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</si>
  <si>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</si>
  <si>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</si>
  <si>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</si>
  <si>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</si>
  <si>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</si>
  <si>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</si>
  <si>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</si>
  <si>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</si>
  <si>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</si>
  <si>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</si>
  <si>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</si>
  <si>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</si>
  <si>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</si>
  <si>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</si>
  <si>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</si>
  <si>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</si>
  <si>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</si>
  <si>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</si>
  <si>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</si>
  <si>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</si>
  <si>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</si>
  <si>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</si>
  <si>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</si>
  <si>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</si>
  <si>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</si>
  <si>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</si>
  <si>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</si>
  <si>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</si>
  <si>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</si>
  <si>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</si>
  <si>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</si>
  <si>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</si>
  <si>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</si>
  <si>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</si>
  <si>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</si>
  <si>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</si>
  <si>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</si>
  <si>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</si>
  <si>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</si>
  <si>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</si>
  <si>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</si>
  <si>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</si>
  <si>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</si>
  <si>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</si>
  <si>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</si>
  <si>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</si>
  <si>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</si>
  <si>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</si>
  <si>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</si>
  <si>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</si>
  <si>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</si>
  <si>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</si>
  <si>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</si>
  <si>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</si>
  <si>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</si>
  <si>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</si>
  <si>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</si>
  <si>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</si>
  <si>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</si>
  <si>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</si>
  <si>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</si>
  <si>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</si>
  <si>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</si>
  <si>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</si>
  <si>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</si>
  <si>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</si>
  <si>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</si>
  <si>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</si>
  <si>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</si>
  <si>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</si>
  <si>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</si>
  <si>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</si>
  <si>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</si>
  <si>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</si>
  <si>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</si>
  <si>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</si>
  <si>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</si>
  <si>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</si>
  <si>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</si>
  <si>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</si>
  <si>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</si>
  <si>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</si>
  <si>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</si>
  <si>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</si>
  <si>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</si>
  <si>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</si>
  <si>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</si>
  <si>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</si>
  <si>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</si>
  <si>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</si>
  <si>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</si>
  <si>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</si>
  <si>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</si>
  <si>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</si>
  <si>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</si>
  <si>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</si>
  <si>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</si>
  <si>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</si>
  <si>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</si>
  <si>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</si>
  <si>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</si>
  <si>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</si>
  <si>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</si>
  <si>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</si>
  <si>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</si>
  <si>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</si>
  <si>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</si>
  <si>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</si>
  <si>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</si>
  <si>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</si>
  <si>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</si>
  <si>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</si>
  <si>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</si>
  <si>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</si>
  <si>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</si>
  <si>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</si>
  <si>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</si>
  <si>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</si>
  <si>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</si>
  <si>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</si>
  <si>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</si>
  <si>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</si>
  <si>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</si>
  <si>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</si>
  <si>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</si>
  <si>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</si>
  <si>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</si>
  <si>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</si>
  <si>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</si>
  <si>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</si>
  <si>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</si>
  <si>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</si>
  <si>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</si>
  <si>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</si>
  <si>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</si>
  <si>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</si>
  <si>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</si>
  <si>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</si>
  <si>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</si>
  <si>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</si>
  <si>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</si>
  <si>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</si>
  <si>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</si>
  <si>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</si>
  <si>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</si>
  <si>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</si>
  <si>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</si>
  <si>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</si>
  <si>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</si>
  <si>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</si>
  <si>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</si>
  <si>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</si>
  <si>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</si>
  <si>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</si>
  <si>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</si>
  <si>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</si>
  <si>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</si>
  <si>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</si>
  <si>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</si>
  <si>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</si>
  <si>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</si>
  <si>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</si>
  <si>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</si>
  <si>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</si>
  <si>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</si>
  <si>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</si>
  <si>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</si>
  <si>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</si>
  <si>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</si>
  <si>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</si>
  <si>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</si>
  <si>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</si>
  <si>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</si>
  <si>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</si>
  <si>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</si>
  <si>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</si>
  <si>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</si>
  <si>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</si>
  <si>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</si>
  <si>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</si>
  <si>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</si>
  <si>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</si>
  <si>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</si>
  <si>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</si>
  <si>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</si>
  <si>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</si>
  <si>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</si>
  <si>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</si>
  <si>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</si>
  <si>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</si>
  <si>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</si>
  <si>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</si>
  <si>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</si>
  <si>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</si>
  <si>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</si>
  <si>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</si>
  <si>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</si>
  <si>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</si>
  <si>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</si>
  <si>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</si>
  <si>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</si>
  <si>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</si>
  <si>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</si>
  <si>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</si>
  <si>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</si>
  <si>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</si>
  <si>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</si>
  <si>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</si>
  <si>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</si>
  <si>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</si>
  <si>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</si>
  <si>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</si>
  <si>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</si>
  <si>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</si>
  <si>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</si>
  <si>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</si>
  <si>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</si>
  <si>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</si>
  <si>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</si>
  <si>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</si>
  <si>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</si>
  <si>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</si>
  <si>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</si>
  <si>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</si>
  <si>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</si>
  <si>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</si>
  <si>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</si>
  <si>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</si>
  <si>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</si>
  <si>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</si>
  <si>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</si>
  <si>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</si>
  <si>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</si>
  <si>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</si>
  <si>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</si>
  <si>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</si>
  <si>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</si>
  <si>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</si>
  <si>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</si>
  <si>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</si>
  <si>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</si>
  <si>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</si>
  <si>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</si>
  <si>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</si>
  <si>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</si>
  <si>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</si>
  <si>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</si>
  <si>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</si>
  <si>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</si>
  <si>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</si>
  <si>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</si>
  <si>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</si>
  <si>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</si>
  <si>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</si>
  <si>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</si>
  <si>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</si>
  <si>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</si>
  <si>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</si>
  <si>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</si>
  <si>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</si>
  <si>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</si>
  <si>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</si>
  <si>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</si>
  <si>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</si>
  <si>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</si>
  <si>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</si>
  <si>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</si>
  <si>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</si>
  <si>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</si>
  <si>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</si>
  <si>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</si>
  <si>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</si>
  <si>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</si>
  <si>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</si>
  <si>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</si>
  <si>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</si>
  <si>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</si>
  <si>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</si>
  <si>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</si>
  <si>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</si>
  <si>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</si>
  <si>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</si>
  <si>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</si>
  <si>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</si>
  <si>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</si>
  <si>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</si>
  <si>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</si>
  <si>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</si>
  <si>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</si>
  <si>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</si>
  <si>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</si>
  <si>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</si>
  <si>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</si>
  <si>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</si>
  <si>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</si>
  <si>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</si>
  <si>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</si>
  <si>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</si>
  <si>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</si>
  <si>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</si>
  <si>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</si>
  <si>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</si>
  <si>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</si>
  <si>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</si>
  <si>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</si>
  <si>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</si>
  <si>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</si>
  <si>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</si>
  <si>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</si>
  <si>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</si>
  <si>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</si>
  <si>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</si>
  <si>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</si>
  <si>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</si>
  <si>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</si>
  <si>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</si>
  <si>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</si>
  <si>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</si>
  <si>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</si>
  <si>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</si>
  <si>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</si>
  <si>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</si>
  <si>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</si>
  <si>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</si>
  <si>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</si>
  <si>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</si>
  <si>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</si>
  <si>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</si>
  <si>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</si>
  <si>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</si>
  <si>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</si>
  <si>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</si>
  <si>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</si>
  <si>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</si>
  <si>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</si>
  <si>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</si>
  <si>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</si>
  <si>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</si>
  <si>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</si>
  <si>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</si>
  <si>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</si>
  <si>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</si>
  <si>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</si>
  <si>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</si>
  <si>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</si>
  <si>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</si>
  <si>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</si>
  <si>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</si>
  <si>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</si>
  <si>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</si>
  <si>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</si>
  <si>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</si>
  <si>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</si>
  <si>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</si>
  <si>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</si>
  <si>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</si>
  <si>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</si>
  <si>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</si>
  <si>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</si>
  <si>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</si>
  <si>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</si>
  <si>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</si>
  <si>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</si>
  <si>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</si>
  <si>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</si>
  <si>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</si>
  <si>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</si>
  <si>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</si>
  <si>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</si>
  <si>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</si>
  <si>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</si>
  <si>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</si>
  <si>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</si>
  <si>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</si>
  <si>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</si>
  <si>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</si>
  <si>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</si>
  <si>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</si>
  <si>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</si>
  <si>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</si>
  <si>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</si>
  <si>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</si>
  <si>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</si>
  <si>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</si>
  <si>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</si>
  <si>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</si>
  <si>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</si>
  <si>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</si>
  <si>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</si>
  <si>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</si>
  <si>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</si>
  <si>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</si>
  <si>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</si>
  <si>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</si>
  <si>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</si>
  <si>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</si>
  <si>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</si>
  <si>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</si>
  <si>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</si>
  <si>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</si>
  <si>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</si>
  <si>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</si>
  <si>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</si>
  <si>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</si>
  <si>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</si>
  <si>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</si>
  <si>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</si>
  <si>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</si>
  <si>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</si>
  <si>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</si>
  <si>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</si>
  <si>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</si>
  <si>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</si>
  <si>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</si>
  <si>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</si>
  <si>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</si>
  <si>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</si>
  <si>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</si>
  <si>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</si>
  <si>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</si>
  <si>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</si>
  <si>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</si>
  <si>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</si>
  <si>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</si>
  <si>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</si>
  <si>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</si>
  <si>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</si>
  <si>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</si>
  <si>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</si>
  <si>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</si>
  <si>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</si>
  <si>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</si>
  <si>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</si>
  <si>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</si>
  <si>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</si>
  <si>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</si>
  <si>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</si>
  <si>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</si>
  <si>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</si>
  <si>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</si>
  <si>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</si>
  <si>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</si>
  <si>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</si>
  <si>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</si>
  <si>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</si>
  <si>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</si>
  <si>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</si>
  <si>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</si>
  <si>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</si>
  <si>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</si>
  <si>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</si>
  <si>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</si>
  <si>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</si>
  <si>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</si>
  <si>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</si>
  <si>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</si>
  <si>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</si>
  <si>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</si>
  <si>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</si>
  <si>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</si>
  <si>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</si>
  <si>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</si>
  <si>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</si>
  <si>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</si>
  <si>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</si>
  <si>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</si>
  <si>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</si>
  <si>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</si>
  <si>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</si>
  <si>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</si>
  <si>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</si>
  <si>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</si>
  <si>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</si>
  <si>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</si>
  <si>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</si>
  <si>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</si>
  <si>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</si>
  <si>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</si>
  <si>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</si>
  <si>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</si>
  <si>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</si>
  <si>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</si>
  <si>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</si>
  <si>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</si>
  <si>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</si>
  <si>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</si>
  <si>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</si>
  <si>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</si>
  <si>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</si>
  <si>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</si>
  <si>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</si>
  <si>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</si>
  <si>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</si>
  <si>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</si>
  <si>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</si>
  <si>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</si>
  <si>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</si>
  <si>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</si>
  <si>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</si>
  <si>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</si>
  <si>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</si>
  <si>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</si>
  <si>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</si>
  <si>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</si>
  <si>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</si>
  <si>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</si>
  <si>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</si>
  <si>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</si>
  <si>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</si>
  <si>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</si>
  <si>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</si>
  <si>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</si>
  <si>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</si>
  <si>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</si>
  <si>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</si>
  <si>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</si>
  <si>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</si>
  <si>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</si>
  <si>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</si>
  <si>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</si>
  <si>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</si>
  <si>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</si>
  <si>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</si>
  <si>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</si>
  <si>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</si>
  <si>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</si>
  <si>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</si>
  <si>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</si>
  <si>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</si>
  <si>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</si>
  <si>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</si>
  <si>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</si>
  <si>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</si>
  <si>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</si>
  <si>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</si>
  <si>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</si>
  <si>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</si>
  <si>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</si>
  <si>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</si>
  <si>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</si>
  <si>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</si>
  <si>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</si>
  <si>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</si>
  <si>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</si>
  <si>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</si>
  <si>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</si>
  <si>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</si>
  <si>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</si>
  <si>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</si>
  <si>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</si>
  <si>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</si>
  <si>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</si>
  <si>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</si>
  <si>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</si>
  <si>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</si>
  <si>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</si>
  <si>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</si>
  <si>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</si>
  <si>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</si>
  <si>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</si>
  <si>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</si>
  <si>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</si>
  <si>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</si>
  <si>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</si>
  <si>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</si>
  <si>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</si>
  <si>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</si>
  <si>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</si>
  <si>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</si>
  <si>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</si>
  <si>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</si>
  <si>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</si>
  <si>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</si>
  <si>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</si>
  <si>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</si>
  <si>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</si>
  <si>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</si>
  <si>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</si>
  <si>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</si>
  <si>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</si>
  <si>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</si>
  <si>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</si>
  <si>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</si>
  <si>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</si>
  <si>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</si>
  <si>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</si>
  <si>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</si>
  <si>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</si>
  <si>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</si>
  <si>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</si>
  <si>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</si>
  <si>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</si>
  <si>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</si>
  <si>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</si>
  <si>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</si>
  <si>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</si>
  <si>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</si>
  <si>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</si>
  <si>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</si>
  <si>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</si>
  <si>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</si>
  <si>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</si>
  <si>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</si>
  <si>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</si>
  <si>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</si>
  <si>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</si>
  <si>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</si>
  <si>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</si>
  <si>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</si>
  <si>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</si>
  <si>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</si>
  <si>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</si>
  <si>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</si>
  <si>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</si>
  <si>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</si>
  <si>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</si>
  <si>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</si>
  <si>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</si>
  <si>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</si>
  <si>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</si>
  <si>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</si>
  <si>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</si>
  <si>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</si>
  <si>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</si>
  <si>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</si>
  <si>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</si>
  <si>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</si>
  <si>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</si>
  <si>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</si>
  <si>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</si>
  <si>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</si>
  <si>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</si>
  <si>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</si>
  <si>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</si>
  <si>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</si>
  <si>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</si>
  <si>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</si>
  <si>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</si>
  <si>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</si>
  <si>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</si>
  <si>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</si>
  <si>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</si>
  <si>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</si>
  <si>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</si>
  <si>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</si>
  <si>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</si>
  <si>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</si>
  <si>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</si>
  <si>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</si>
  <si>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</si>
  <si>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</si>
  <si>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</si>
  <si>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</si>
  <si>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</si>
  <si>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</si>
  <si>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</si>
  <si>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</si>
  <si>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</si>
  <si>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</si>
  <si>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</si>
  <si>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</si>
  <si>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</si>
  <si>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</si>
  <si>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</si>
  <si>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</si>
  <si>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</si>
  <si>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</si>
  <si>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</si>
  <si>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</si>
  <si>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</si>
  <si>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</si>
  <si>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</si>
  <si>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</si>
  <si>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</si>
  <si>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</si>
  <si>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</si>
  <si>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</si>
  <si>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</si>
  <si>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</si>
  <si>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</si>
  <si>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</si>
  <si>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</si>
  <si>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</si>
  <si>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</si>
  <si>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</si>
  <si>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</si>
  <si>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</si>
  <si>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</si>
  <si>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</si>
  <si>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</si>
  <si>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</si>
  <si>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</si>
  <si>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</si>
  <si>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</si>
  <si>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</si>
  <si>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</si>
  <si>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</si>
  <si>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</si>
  <si>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</si>
  <si>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</si>
  <si>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</si>
  <si>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</si>
  <si>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</si>
  <si>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</si>
  <si>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</si>
  <si>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</si>
  <si>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</si>
  <si>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</si>
  <si>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</si>
  <si>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</si>
  <si>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</si>
  <si>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</si>
  <si>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</si>
  <si>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</si>
  <si>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</si>
  <si>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</si>
  <si>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</si>
  <si>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</si>
  <si>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</si>
  <si>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</si>
  <si>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</si>
  <si>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</si>
  <si>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</si>
  <si>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</si>
  <si>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</si>
  <si>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</si>
  <si>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</si>
  <si>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</si>
  <si>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</si>
  <si>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</si>
  <si>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</si>
  <si>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</si>
  <si>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</si>
  <si>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</si>
  <si>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</si>
  <si>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</si>
  <si>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</si>
  <si>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</si>
  <si>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</si>
  <si>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</si>
  <si>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</si>
  <si>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</si>
  <si>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</si>
  <si>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</si>
  <si>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</si>
  <si>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</si>
  <si>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</si>
  <si>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</si>
  <si>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</si>
  <si>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</si>
  <si>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</si>
  <si>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</si>
  <si>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</si>
  <si>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</si>
  <si>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</si>
  <si>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</si>
  <si>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</si>
  <si>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</si>
  <si>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</si>
  <si>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</si>
  <si>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</si>
  <si>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</si>
  <si>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</si>
  <si>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</si>
  <si>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</si>
  <si>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</si>
  <si>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</si>
  <si>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</si>
  <si>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</si>
  <si>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</si>
  <si>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</si>
  <si>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</si>
  <si>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</si>
  <si>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</si>
  <si>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</si>
  <si>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</si>
  <si>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</si>
  <si>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</si>
  <si>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</si>
  <si>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</si>
  <si>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</si>
  <si>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</si>
  <si>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</si>
  <si>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</si>
  <si>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</si>
  <si>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</si>
  <si>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</si>
  <si>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</si>
  <si>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</si>
  <si>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</si>
  <si>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</si>
  <si>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</si>
  <si>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</si>
  <si>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</si>
  <si>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</si>
  <si>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</si>
  <si>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</si>
  <si>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</si>
  <si>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</si>
  <si>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</si>
  <si>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</si>
  <si>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</si>
  <si>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</si>
  <si>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</si>
  <si>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</si>
  <si>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</si>
  <si>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</si>
  <si>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</si>
  <si>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</si>
  <si>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</si>
  <si>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</si>
  <si>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</si>
  <si>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</si>
  <si>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</si>
  <si>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</si>
  <si>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</si>
  <si>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</si>
  <si>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</si>
  <si>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</si>
  <si>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</si>
  <si>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</si>
  <si>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</si>
  <si>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</si>
  <si>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</si>
  <si>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</si>
  <si>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</si>
  <si>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</si>
  <si>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</si>
  <si>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</si>
  <si>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</si>
  <si>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</si>
  <si>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</si>
  <si>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</si>
  <si>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</si>
  <si>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</si>
  <si>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</si>
  <si>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</si>
  <si>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</si>
  <si>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</si>
  <si>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</si>
  <si>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</si>
  <si>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</si>
  <si>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</si>
  <si>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</si>
  <si>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</si>
  <si>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</si>
  <si>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</si>
  <si>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</si>
  <si>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</si>
  <si>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</si>
  <si>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</si>
  <si>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</si>
  <si>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</si>
  <si>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</si>
  <si>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</si>
  <si>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</si>
  <si>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</si>
  <si>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</si>
  <si>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</si>
  <si>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</si>
  <si>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</si>
  <si>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</si>
  <si>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</si>
  <si>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</si>
  <si>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</si>
  <si>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</si>
  <si>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</si>
  <si>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</si>
  <si>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</si>
  <si>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</si>
  <si>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</si>
  <si>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</si>
  <si>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</si>
  <si>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</si>
  <si>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</si>
  <si>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</si>
  <si>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</si>
  <si>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</si>
  <si>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</si>
  <si>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</si>
  <si>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</si>
  <si>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</si>
  <si>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</si>
  <si>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</si>
  <si>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</si>
  <si>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</si>
  <si>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</si>
  <si>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</si>
  <si>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</si>
  <si>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</si>
  <si>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</si>
  <si>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</si>
  <si>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</si>
  <si>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</si>
  <si>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</si>
  <si>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</si>
  <si>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</si>
  <si>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</si>
  <si>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</si>
  <si>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</si>
  <si>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</si>
  <si>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</si>
  <si>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</si>
  <si>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</si>
  <si>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</si>
  <si>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</si>
  <si>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</si>
  <si>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</si>
  <si>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</si>
  <si>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</si>
  <si>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</si>
  <si>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</si>
  <si>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</si>
  <si>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</si>
  <si>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</si>
  <si>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</si>
  <si>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</si>
  <si>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</si>
  <si>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</si>
  <si>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</si>
  <si>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</si>
  <si>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</si>
  <si>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</si>
  <si>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</si>
  <si>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</si>
  <si>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</si>
  <si>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</si>
  <si>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</si>
  <si>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</si>
  <si>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</si>
  <si>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</si>
  <si>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</si>
  <si>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</si>
  <si>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</si>
  <si>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</si>
  <si>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</si>
  <si>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</si>
  <si>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</si>
  <si>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</si>
  <si>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</si>
  <si>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</si>
  <si>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</si>
  <si>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</si>
  <si>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</si>
  <si>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</si>
  <si>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</si>
  <si>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</si>
  <si>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</si>
  <si>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</si>
  <si>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</si>
  <si>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</si>
  <si>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</si>
  <si>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</si>
  <si>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</si>
  <si>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</si>
  <si>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</si>
  <si>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</si>
  <si>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</si>
  <si>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</si>
  <si>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</si>
  <si>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</si>
  <si>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</si>
  <si>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</si>
  <si>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</si>
  <si>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</si>
  <si>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</si>
  <si>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</si>
  <si>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</si>
  <si>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</si>
  <si>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</si>
  <si>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</si>
  <si>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</si>
  <si>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</si>
  <si>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</si>
  <si>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</si>
  <si>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</si>
  <si>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</si>
  <si>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</si>
  <si>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</si>
  <si>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</si>
  <si>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</si>
  <si>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</si>
  <si>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</si>
  <si>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</si>
  <si>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</si>
  <si>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</si>
  <si>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</si>
  <si>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</si>
  <si>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</si>
  <si>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</si>
  <si>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</si>
  <si>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</si>
  <si>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</si>
  <si>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</si>
  <si>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</si>
  <si>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</si>
  <si>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</si>
  <si>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</si>
  <si>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</si>
  <si>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</si>
  <si>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</si>
  <si>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</si>
  <si>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</si>
  <si>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</si>
  <si>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</si>
  <si>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</si>
  <si>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</si>
  <si>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</si>
  <si>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</si>
  <si>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</si>
  <si>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</si>
  <si>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</si>
  <si>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</si>
  <si>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</si>
  <si>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</si>
  <si>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</si>
  <si>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</si>
  <si>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</si>
  <si>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</si>
  <si>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</si>
  <si>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</si>
  <si>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</si>
  <si>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</si>
  <si>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</si>
  <si>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</si>
  <si>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</si>
  <si>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</si>
  <si>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</si>
  <si>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</si>
  <si>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</si>
  <si>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</si>
  <si>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</si>
  <si>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</si>
  <si>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</si>
  <si>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</si>
  <si>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</si>
  <si>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</si>
  <si>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</si>
  <si>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</si>
  <si>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</si>
  <si>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</si>
  <si>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</si>
  <si>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</si>
  <si>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</si>
  <si>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</si>
  <si>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</si>
  <si>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</si>
  <si>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</si>
  <si>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</si>
  <si>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</si>
  <si>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</si>
  <si>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</si>
  <si>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</si>
  <si>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</si>
  <si>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</si>
  <si>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</si>
  <si>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</si>
  <si>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</si>
  <si>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</si>
  <si>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</si>
  <si>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</si>
  <si>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</si>
  <si>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</si>
  <si>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</si>
  <si>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</si>
  <si>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</si>
  <si>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</si>
  <si>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</si>
  <si>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</si>
  <si>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</si>
  <si>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</si>
  <si>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</si>
  <si>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</si>
  <si>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</si>
  <si>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</si>
  <si>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</si>
  <si>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</si>
  <si>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</si>
  <si>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</si>
  <si>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</si>
  <si>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</si>
  <si>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</si>
  <si>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</si>
  <si>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</si>
  <si>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</si>
  <si>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</si>
  <si>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</si>
  <si>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</si>
  <si>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</si>
  <si>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</si>
  <si>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</si>
  <si>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</si>
  <si>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</si>
  <si>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</si>
  <si>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</si>
  <si>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</si>
  <si>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</si>
  <si>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</si>
  <si>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</si>
  <si>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</si>
  <si>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</si>
  <si>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</si>
  <si>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</si>
  <si>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</si>
  <si>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</si>
  <si>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</si>
  <si>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</si>
  <si>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</si>
  <si>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</si>
  <si>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</si>
  <si>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</si>
  <si>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</si>
  <si>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</si>
  <si>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</si>
  <si>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</si>
  <si>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</si>
  <si>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</si>
  <si>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</si>
  <si>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</si>
  <si>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</si>
  <si>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</si>
  <si>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</si>
  <si>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</si>
  <si>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</si>
  <si>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</si>
  <si>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</si>
  <si>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</si>
  <si>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</si>
  <si>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</si>
  <si>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</si>
  <si>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</si>
  <si>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</si>
  <si>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</si>
  <si>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</si>
  <si>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</si>
  <si>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</si>
  <si>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</si>
  <si>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</si>
  <si>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</si>
  <si>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</si>
  <si>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</si>
  <si>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</si>
  <si>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</si>
  <si>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</si>
  <si>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</si>
  <si>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</si>
  <si>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</si>
  <si>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</si>
  <si>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</si>
  <si>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</si>
  <si>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</si>
  <si>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</si>
  <si>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</si>
  <si>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</si>
  <si>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</si>
  <si>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</si>
  <si>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</si>
  <si>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</si>
  <si>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</si>
  <si>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</si>
  <si>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</si>
  <si>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</si>
  <si>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</si>
  <si>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</si>
  <si>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</si>
  <si>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</si>
  <si>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</si>
  <si>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</si>
  <si>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</si>
  <si>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</si>
  <si>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</si>
  <si>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</si>
  <si>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</si>
  <si>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</si>
  <si>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</si>
  <si>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</si>
  <si>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</si>
  <si>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</si>
  <si>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</si>
  <si>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</si>
  <si>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</si>
  <si>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</si>
  <si>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</si>
  <si>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</si>
  <si>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</si>
  <si>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</si>
  <si>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</si>
  <si>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</si>
  <si>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</si>
  <si>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</si>
  <si>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</si>
  <si>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</si>
  <si>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</si>
  <si>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</si>
  <si>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</si>
  <si>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</si>
  <si>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</si>
  <si>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</si>
  <si>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</si>
  <si>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</si>
  <si>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</si>
  <si>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</si>
  <si>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</si>
  <si>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</si>
  <si>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</si>
  <si>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</si>
  <si>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</si>
  <si>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</si>
  <si>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</si>
  <si>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</si>
  <si>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</si>
  <si>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</si>
  <si>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</si>
  <si>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</si>
  <si>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</si>
  <si>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</si>
  <si>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</si>
  <si>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</si>
  <si>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</si>
  <si>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</si>
  <si>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</si>
  <si>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</si>
  <si>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</si>
  <si>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</si>
  <si>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</si>
  <si>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</si>
  <si>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</si>
  <si>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</si>
  <si>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</si>
  <si>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</si>
  <si>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</si>
  <si>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</si>
  <si>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</si>
  <si>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</si>
  <si>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</si>
  <si>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</si>
  <si>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</si>
  <si>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</si>
  <si>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</si>
  <si>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</si>
  <si>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</si>
  <si>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</si>
  <si>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</si>
  <si>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</si>
  <si>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</si>
  <si>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</si>
  <si>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</si>
  <si>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</si>
  <si>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</si>
  <si>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</si>
  <si>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</si>
  <si>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</si>
  <si>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</si>
  <si>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</si>
  <si>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</si>
  <si>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</si>
  <si>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</si>
  <si>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</si>
  <si>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</si>
  <si>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</si>
  <si>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</si>
  <si>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</si>
  <si>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</si>
  <si>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</si>
  <si>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</si>
  <si>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</si>
  <si>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</si>
  <si>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</si>
  <si>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</si>
  <si>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</si>
  <si>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</si>
  <si>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</si>
  <si>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</si>
  <si>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</si>
  <si>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</si>
  <si>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</si>
  <si>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</si>
  <si>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</si>
  <si>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</si>
  <si>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</si>
  <si>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</si>
  <si>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</si>
  <si>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</si>
  <si>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</si>
  <si>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</si>
  <si>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</si>
  <si>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</si>
  <si>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</si>
  <si>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</si>
  <si>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</si>
  <si>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</si>
  <si>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</si>
  <si>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</si>
  <si>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</si>
  <si>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</si>
  <si>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</si>
  <si>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</si>
  <si>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</si>
  <si>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</si>
  <si>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</si>
  <si>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</si>
  <si>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</si>
  <si>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</si>
  <si>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</si>
  <si>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</si>
  <si>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</si>
  <si>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</si>
  <si>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</si>
  <si>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</si>
  <si>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</si>
  <si>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</si>
  <si>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</si>
  <si>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</si>
  <si>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</si>
  <si>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</si>
  <si>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</si>
  <si>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</si>
  <si>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</si>
  <si>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</si>
  <si>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</si>
  <si>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</si>
  <si>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</si>
  <si>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</si>
  <si>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</si>
  <si>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</si>
  <si>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</si>
  <si>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</si>
  <si>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</si>
  <si>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</si>
  <si>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</si>
  <si>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</si>
  <si>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</si>
  <si>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</si>
  <si>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</si>
  <si>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</si>
  <si>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</si>
  <si>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</si>
  <si>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</si>
  <si>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</si>
  <si>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</si>
  <si>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</si>
  <si>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</si>
  <si>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</si>
  <si>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</si>
  <si>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</si>
  <si>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</si>
  <si>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</si>
  <si>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</si>
  <si>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</si>
  <si>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</si>
  <si>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</si>
  <si>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</si>
  <si>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</si>
  <si>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</si>
  <si>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</si>
  <si>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</si>
  <si>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</si>
  <si>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</si>
  <si>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</si>
  <si>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</si>
  <si>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</si>
  <si>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</si>
  <si>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</si>
  <si>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</si>
  <si>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</si>
  <si>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</si>
  <si>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</si>
  <si>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</si>
  <si>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</si>
  <si>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</si>
  <si>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</si>
  <si>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</si>
  <si>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</si>
  <si>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</si>
  <si>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</si>
  <si>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</si>
  <si>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</si>
  <si>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</si>
  <si>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</si>
  <si>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</si>
  <si>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</si>
  <si>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</si>
  <si>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</si>
  <si>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</si>
  <si>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</si>
  <si>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</si>
  <si>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</si>
  <si>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</si>
  <si>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</si>
  <si>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</si>
  <si>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</si>
  <si>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</si>
  <si>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</si>
  <si>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</si>
  <si>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</si>
  <si>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</si>
  <si>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</si>
  <si>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</si>
  <si>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</si>
  <si>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</si>
  <si>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</si>
  <si>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</si>
  <si>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</si>
  <si>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</si>
  <si>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</si>
  <si>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</si>
  <si>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</si>
  <si>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</si>
  <si>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</si>
  <si>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</si>
  <si>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</si>
  <si>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</si>
  <si>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</si>
  <si>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</si>
  <si>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</si>
  <si>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</si>
  <si>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</si>
  <si>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</si>
  <si>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</si>
  <si>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</si>
  <si>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</si>
  <si>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</si>
  <si>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</si>
  <si>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</si>
  <si>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</si>
  <si>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</si>
  <si>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</si>
  <si>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</si>
  <si>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</si>
  <si>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</si>
  <si>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</si>
  <si>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</si>
  <si>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</si>
  <si>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</si>
  <si>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</si>
  <si>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</si>
  <si>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</si>
  <si>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</si>
  <si>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</si>
  <si>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</si>
  <si>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</si>
  <si>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</si>
  <si>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</si>
  <si>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</si>
  <si>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</si>
  <si>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</si>
  <si>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</si>
  <si>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</si>
  <si>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</si>
  <si>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</si>
  <si>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</si>
  <si>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</si>
  <si>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</si>
  <si>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</si>
  <si>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</si>
  <si>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</si>
  <si>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</si>
  <si>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</si>
  <si>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</si>
  <si>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</si>
  <si>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</si>
  <si>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</si>
  <si>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</si>
  <si>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</si>
  <si>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</si>
  <si>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</si>
  <si>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</si>
  <si>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</si>
  <si>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</si>
  <si>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</si>
  <si>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</si>
  <si>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</si>
  <si>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</si>
  <si>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</si>
  <si>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</si>
  <si>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</si>
  <si>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</si>
  <si>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</si>
  <si>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</si>
  <si>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</si>
  <si>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</si>
  <si>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</si>
  <si>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</si>
  <si>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</si>
  <si>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</si>
  <si>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</si>
  <si>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</si>
  <si>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</si>
  <si>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</si>
  <si>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</si>
  <si>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</si>
  <si>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</si>
  <si>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</si>
  <si>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</si>
  <si>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</si>
  <si>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</si>
  <si>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</si>
  <si>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</si>
  <si>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</si>
  <si>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</si>
  <si>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</si>
  <si>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</si>
  <si>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</si>
  <si>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</si>
  <si>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</si>
  <si>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</si>
  <si>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</si>
  <si>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</si>
  <si>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</si>
  <si>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</si>
  <si>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</si>
  <si>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</si>
  <si>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</si>
  <si>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</si>
  <si>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</si>
  <si>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</si>
  <si>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</si>
  <si>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</si>
  <si>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</si>
  <si>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</si>
  <si>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</si>
  <si>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</si>
  <si>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</si>
  <si>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</si>
  <si>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</si>
  <si>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</si>
  <si>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</si>
  <si>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</si>
  <si>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</si>
  <si>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</si>
  <si>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</si>
  <si>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</si>
  <si>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</si>
  <si>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</si>
  <si>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</si>
  <si>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</si>
  <si>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</si>
  <si>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</si>
  <si>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</si>
  <si>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</si>
  <si>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</si>
  <si>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</si>
  <si>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</si>
  <si>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</si>
  <si>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</si>
  <si>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</si>
  <si>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</si>
  <si>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</si>
  <si>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</si>
  <si>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</si>
  <si>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</si>
  <si>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</si>
  <si>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</si>
  <si>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</si>
  <si>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</si>
  <si>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</si>
  <si>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</si>
  <si>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</si>
  <si>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</si>
  <si>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</si>
  <si>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</si>
  <si>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</si>
  <si>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</si>
  <si>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</si>
  <si>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</si>
  <si>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</si>
  <si>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</si>
  <si>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</si>
  <si>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</si>
  <si>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</si>
  <si>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</si>
  <si>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</si>
  <si>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</si>
  <si>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</si>
  <si>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</si>
  <si>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</si>
  <si>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</si>
  <si>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</si>
  <si>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</si>
  <si>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</si>
  <si>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</si>
  <si>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</si>
  <si>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</si>
  <si>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</si>
  <si>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</si>
  <si>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</si>
  <si>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</si>
  <si>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</si>
  <si>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</si>
  <si>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</si>
  <si>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</si>
  <si>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</si>
  <si>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</si>
  <si>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</si>
  <si>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</si>
  <si>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</si>
  <si>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</si>
  <si>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</si>
  <si>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</si>
  <si>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</si>
  <si>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</si>
  <si>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</si>
  <si>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</si>
  <si>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</si>
  <si>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</si>
  <si>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</si>
  <si>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</si>
  <si>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</si>
  <si>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</si>
  <si>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</si>
  <si>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</si>
  <si>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</si>
  <si>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</si>
  <si>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</si>
  <si>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</si>
  <si>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</si>
  <si>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</si>
  <si>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</si>
  <si>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</si>
  <si>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</si>
  <si>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</si>
  <si>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</si>
  <si>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</si>
  <si>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</si>
  <si>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</si>
  <si>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</si>
  <si>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</si>
  <si>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</si>
  <si>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</si>
  <si>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</si>
  <si>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</si>
  <si>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</si>
  <si>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</si>
  <si>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</si>
  <si>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</si>
  <si>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</si>
  <si>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</si>
  <si>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</si>
  <si>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</si>
  <si>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</si>
  <si>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</si>
  <si>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</si>
  <si>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</si>
  <si>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</si>
  <si>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</si>
  <si>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</si>
  <si>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</si>
  <si>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</si>
  <si>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</si>
  <si>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</si>
  <si>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</si>
  <si>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</si>
  <si>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</si>
  <si>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</si>
  <si>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</si>
  <si>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</si>
  <si>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</si>
  <si>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</si>
  <si>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</si>
  <si>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</si>
  <si>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</si>
  <si>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</si>
  <si>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</si>
  <si>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</si>
  <si>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</si>
  <si>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</si>
  <si>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</si>
  <si>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</si>
  <si>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</si>
  <si>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</si>
  <si>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</si>
  <si>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</si>
  <si>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</si>
  <si>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</si>
  <si>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</si>
  <si>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</si>
  <si>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</si>
  <si>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</si>
  <si>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</si>
  <si>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</si>
  <si>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</si>
  <si>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</si>
  <si>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</si>
  <si>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</si>
  <si>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</si>
  <si>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</si>
  <si>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</si>
  <si>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</si>
  <si>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</si>
  <si>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</si>
  <si>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</si>
  <si>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</si>
  <si>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</si>
  <si>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</si>
  <si>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</si>
  <si>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</si>
  <si>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</si>
  <si>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</si>
  <si>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</si>
  <si>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</si>
  <si>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</si>
  <si>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</si>
  <si>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</si>
  <si>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</si>
  <si>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</si>
  <si>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</si>
  <si>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</si>
  <si>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</si>
  <si>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</si>
  <si>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</si>
  <si>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</si>
  <si>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</si>
  <si>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</si>
  <si>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</si>
  <si>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</si>
  <si>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</si>
  <si>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</si>
  <si>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</si>
  <si>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</si>
  <si>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</si>
  <si>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</si>
  <si>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</si>
  <si>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</si>
  <si>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</si>
  <si>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</si>
  <si>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</si>
  <si>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</si>
  <si>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</si>
  <si>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</si>
  <si>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</si>
  <si>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</si>
  <si>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</si>
  <si>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</si>
  <si>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</si>
  <si>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</si>
  <si>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</si>
  <si>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</si>
  <si>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</si>
  <si>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</si>
  <si>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</si>
  <si>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</si>
  <si>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</si>
  <si>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</si>
  <si>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</si>
  <si>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</si>
  <si>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</si>
  <si>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</si>
  <si>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</si>
  <si>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</si>
  <si>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</si>
  <si>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</si>
  <si>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</si>
  <si>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</si>
  <si>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</si>
  <si>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</si>
  <si>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</si>
  <si>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</si>
  <si>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</si>
  <si>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</si>
  <si>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</si>
  <si>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</si>
  <si>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</si>
  <si>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</si>
  <si>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</si>
  <si>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</si>
  <si>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</si>
  <si>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</si>
  <si>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</si>
  <si>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</si>
  <si>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</si>
  <si>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</si>
  <si>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</si>
  <si>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</si>
  <si>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</si>
  <si>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</si>
  <si>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</si>
  <si>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</si>
  <si>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</si>
  <si>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</si>
  <si>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</si>
  <si>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</si>
  <si>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</si>
  <si>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</si>
  <si>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</si>
  <si>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</si>
  <si>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</si>
  <si>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</si>
  <si>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</si>
  <si>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</si>
  <si>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</si>
  <si>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</si>
  <si>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</si>
  <si>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</si>
  <si>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</si>
  <si>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</si>
  <si>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</si>
  <si>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</si>
  <si>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</si>
  <si>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</si>
  <si>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</si>
  <si>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</si>
  <si>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</si>
  <si>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</si>
  <si>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</si>
  <si>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</si>
  <si>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</si>
  <si>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</si>
  <si>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</si>
  <si>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</si>
  <si>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</si>
  <si>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</si>
  <si>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</si>
  <si>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</si>
  <si>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</si>
  <si>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</si>
  <si>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</si>
  <si>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</si>
  <si>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</si>
  <si>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</si>
  <si>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</si>
  <si>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</si>
  <si>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</si>
  <si>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</si>
  <si>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</si>
  <si>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</si>
  <si>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</si>
  <si>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</si>
  <si>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</si>
  <si>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</si>
  <si>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</si>
  <si>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</si>
  <si>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</si>
  <si>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</si>
  <si>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</si>
  <si>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</si>
  <si>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</si>
  <si>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</si>
  <si>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</si>
  <si>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</si>
  <si>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</si>
  <si>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</si>
  <si>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</si>
  <si>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</si>
  <si>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</si>
  <si>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</si>
  <si>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</si>
  <si>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</si>
  <si>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</si>
  <si>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</si>
  <si>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</si>
  <si>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</si>
  <si>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</si>
  <si>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</si>
  <si>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</si>
  <si>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</si>
  <si>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</si>
  <si>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</si>
  <si>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</si>
  <si>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</si>
  <si>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</si>
  <si>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</si>
  <si>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</si>
  <si>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</si>
  <si>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</si>
  <si>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</si>
  <si>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</si>
  <si>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</si>
  <si>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</si>
  <si>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</si>
  <si>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</si>
  <si>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</si>
  <si>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</si>
  <si>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</si>
  <si>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</si>
  <si>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</si>
  <si>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</si>
  <si>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</si>
  <si>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</si>
  <si>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</si>
  <si>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</si>
  <si>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</si>
  <si>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</si>
  <si>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</si>
  <si>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</si>
  <si>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</si>
  <si>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</si>
  <si>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</si>
  <si>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</si>
  <si>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</si>
  <si>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</si>
  <si>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</si>
  <si>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</si>
  <si>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</si>
  <si>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</si>
  <si>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</si>
  <si>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</si>
  <si>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</si>
  <si>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</si>
  <si>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</si>
  <si>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</si>
  <si>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</si>
  <si>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</si>
  <si>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</si>
  <si>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</si>
  <si>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</si>
  <si>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</si>
  <si>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</si>
  <si>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</si>
  <si>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</si>
  <si>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</si>
  <si>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</si>
  <si>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</si>
  <si>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</si>
  <si>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</si>
  <si>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</si>
  <si>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</si>
  <si>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</si>
  <si>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</si>
  <si>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</si>
  <si>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</si>
  <si>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</si>
  <si>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</si>
  <si>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</si>
  <si>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</si>
  <si>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</si>
  <si>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</si>
  <si>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</si>
  <si>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</si>
  <si>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</si>
  <si>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</si>
  <si>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</si>
  <si>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</si>
  <si>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</si>
  <si>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</si>
  <si>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</si>
  <si>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</si>
  <si>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</si>
  <si>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</si>
  <si>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</si>
  <si>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</si>
  <si>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</si>
  <si>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</si>
  <si>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</si>
  <si>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</si>
  <si>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</si>
  <si>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</si>
  <si>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</si>
  <si>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</si>
  <si>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</si>
  <si>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</si>
  <si>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</si>
  <si>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</si>
  <si>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</si>
  <si>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</si>
  <si>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</si>
  <si>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</si>
  <si>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</si>
  <si>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</si>
  <si>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</si>
  <si>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</si>
  <si>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</si>
  <si>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</si>
  <si>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</si>
  <si>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</si>
  <si>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</si>
  <si>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</si>
  <si>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</si>
  <si>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</si>
  <si>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</si>
  <si>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</si>
  <si>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</si>
  <si>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</si>
  <si>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</si>
  <si>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</si>
  <si>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</si>
  <si>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</si>
  <si>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</si>
  <si>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</si>
  <si>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</si>
  <si>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</si>
  <si>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</si>
  <si>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</si>
  <si>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</si>
  <si>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</si>
  <si>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</si>
  <si>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</si>
  <si>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</si>
  <si>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</si>
  <si>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</si>
  <si>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</si>
  <si>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</si>
  <si>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</si>
  <si>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</si>
  <si>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</si>
  <si>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</si>
  <si>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</si>
  <si>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</si>
  <si>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</si>
  <si>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</si>
  <si>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</si>
  <si>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</si>
  <si>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</si>
  <si>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</si>
  <si>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</si>
  <si>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</si>
  <si>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</si>
  <si>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</si>
  <si>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</si>
  <si>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</si>
  <si>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</si>
  <si>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</si>
  <si>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</si>
  <si>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</si>
  <si>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</si>
  <si>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</si>
  <si>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</si>
  <si>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</si>
  <si>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</si>
  <si>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</si>
  <si>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</si>
  <si>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</si>
  <si>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</si>
  <si>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</si>
  <si>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</si>
  <si>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</si>
  <si>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</si>
  <si>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</si>
  <si>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</si>
  <si>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</si>
  <si>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</si>
  <si>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</si>
  <si>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</si>
  <si>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</si>
  <si>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</si>
  <si>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</si>
  <si>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</si>
  <si>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</si>
  <si>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</si>
  <si>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</si>
  <si>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</si>
  <si>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</si>
  <si>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</si>
  <si>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</si>
  <si>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</si>
  <si>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</si>
  <si>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</si>
  <si>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</si>
  <si>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</si>
  <si>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</si>
  <si>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</si>
  <si>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</si>
  <si>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</si>
  <si>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</si>
  <si>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</si>
  <si>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</si>
  <si>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</si>
  <si>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</si>
  <si>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</si>
  <si>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</si>
  <si>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</si>
  <si>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</si>
  <si>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</si>
  <si>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</si>
  <si>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</si>
  <si>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</si>
  <si>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</si>
  <si>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</si>
  <si>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</si>
  <si>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</si>
  <si>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</si>
  <si>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</si>
  <si>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</si>
  <si>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</si>
  <si>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</si>
  <si>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</si>
  <si>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</si>
  <si>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</si>
  <si>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</si>
  <si>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</si>
  <si>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</si>
  <si>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</si>
  <si>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</si>
  <si>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</si>
  <si>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</si>
  <si>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</si>
  <si>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</si>
  <si>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</si>
  <si>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</si>
  <si>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</si>
  <si>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</si>
  <si>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</si>
  <si>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</si>
  <si>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</si>
  <si>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</si>
  <si>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</si>
  <si>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</si>
  <si>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</si>
  <si>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</si>
  <si>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</si>
  <si>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</si>
  <si>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</si>
  <si>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</si>
  <si>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</si>
  <si>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</si>
  <si>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</si>
  <si>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</si>
  <si>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</si>
  <si>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</si>
  <si>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</si>
  <si>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</si>
  <si>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</si>
  <si>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</si>
  <si>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</si>
  <si>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</si>
  <si>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</si>
  <si>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</si>
  <si>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</si>
  <si>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</si>
  <si>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</si>
  <si>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</si>
  <si>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</si>
  <si>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</si>
  <si>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</si>
  <si>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</si>
  <si>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</si>
  <si>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</si>
  <si>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</si>
  <si>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</si>
  <si>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</si>
  <si>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</si>
  <si>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</si>
  <si>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</si>
  <si>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</si>
  <si>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</si>
  <si>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</si>
  <si>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</si>
  <si>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</si>
  <si>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</si>
  <si>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</si>
  <si>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</si>
  <si>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</si>
  <si>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</si>
  <si>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</si>
  <si>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</si>
  <si>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</si>
  <si>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</si>
  <si>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</si>
  <si>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</si>
  <si>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</si>
  <si>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</si>
  <si>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</si>
  <si>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</si>
  <si>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</si>
  <si>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</si>
  <si>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</si>
  <si>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</si>
  <si>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</si>
  <si>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</si>
  <si>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</si>
  <si>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</si>
  <si>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</si>
  <si>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</si>
  <si>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</si>
  <si>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</si>
  <si>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</si>
  <si>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</si>
  <si>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</si>
  <si>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</si>
  <si>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</si>
  <si>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</si>
  <si>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</si>
  <si>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</si>
  <si>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</si>
  <si>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</si>
  <si>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</si>
  <si>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</si>
  <si>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</si>
  <si>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</si>
  <si>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</si>
  <si>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</si>
  <si>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</si>
  <si>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</si>
  <si>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</si>
  <si>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</si>
  <si>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</si>
  <si>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</si>
  <si>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</si>
  <si>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</si>
  <si>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</si>
  <si>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</si>
  <si>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</si>
  <si>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</si>
  <si>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</si>
  <si>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</si>
  <si>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</si>
  <si>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</si>
  <si>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</si>
  <si>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</si>
  <si>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</si>
  <si>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</si>
  <si>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</si>
  <si>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</si>
  <si>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</si>
  <si>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</si>
  <si>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</si>
  <si>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</si>
  <si>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</si>
  <si>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</si>
  <si>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</si>
  <si>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</si>
  <si>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</si>
  <si>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</si>
  <si>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</si>
  <si>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</si>
  <si>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</si>
  <si>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</si>
  <si>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</si>
  <si>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</si>
  <si>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</si>
  <si>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</si>
  <si>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</si>
  <si>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</si>
  <si>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</si>
  <si>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</si>
  <si>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</si>
  <si>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</si>
  <si>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</si>
  <si>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</si>
  <si>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</si>
  <si>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</si>
  <si>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</si>
  <si>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</si>
  <si>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</si>
  <si>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</si>
  <si>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</si>
  <si>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</si>
  <si>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</si>
  <si>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</si>
  <si>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</si>
  <si>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</si>
  <si>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</si>
  <si>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</si>
  <si>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</si>
  <si>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</si>
  <si>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</si>
  <si>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</si>
  <si>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</si>
  <si>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</si>
  <si>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</si>
  <si>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</si>
  <si>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</si>
  <si>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</si>
  <si>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</si>
  <si>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</si>
  <si>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</si>
  <si>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</si>
  <si>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</si>
  <si>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</si>
  <si>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</si>
  <si>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</si>
  <si>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</si>
  <si>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</si>
  <si>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</si>
  <si>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</si>
  <si>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</si>
  <si>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</si>
  <si>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</si>
  <si>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</si>
  <si>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</si>
  <si>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</si>
  <si>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</si>
  <si>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</si>
  <si>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</si>
  <si>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</si>
  <si>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</si>
  <si>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</si>
  <si>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</si>
  <si>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</si>
  <si>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</si>
  <si>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</si>
  <si>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</si>
  <si>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</si>
  <si>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</si>
  <si>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</si>
  <si>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</si>
  <si>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</si>
  <si>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</si>
  <si>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</si>
  <si>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</si>
  <si>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</si>
  <si>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</si>
  <si>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</si>
  <si>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</si>
  <si>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</si>
  <si>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</si>
  <si>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</si>
  <si>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</si>
  <si>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</si>
  <si>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</si>
  <si>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</si>
  <si>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</si>
  <si>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</si>
  <si>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</si>
  <si>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</si>
  <si>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</si>
  <si>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</si>
  <si>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</si>
  <si>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</si>
  <si>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</si>
  <si>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</si>
  <si>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</si>
  <si>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</si>
  <si>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</si>
  <si>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</si>
  <si>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</si>
  <si>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</si>
  <si>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</si>
  <si>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</si>
  <si>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</si>
  <si>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</si>
  <si>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</si>
  <si>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</si>
  <si>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</si>
  <si>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</si>
  <si>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</si>
  <si>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</si>
  <si>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</si>
  <si>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</si>
  <si>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</si>
  <si>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</si>
  <si>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</si>
  <si>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</si>
  <si>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</si>
  <si>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</si>
  <si>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</si>
  <si>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</si>
  <si>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</si>
  <si>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</si>
  <si>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</si>
  <si>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</si>
  <si>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</si>
  <si>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</si>
  <si>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</si>
  <si>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</si>
  <si>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</si>
  <si>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</si>
  <si>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</si>
  <si>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</si>
  <si>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</si>
  <si>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</si>
  <si>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</si>
  <si>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</si>
  <si>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</si>
  <si>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</si>
  <si>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</si>
  <si>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</si>
  <si>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</si>
  <si>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</si>
  <si>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</si>
  <si>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</si>
  <si>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</si>
  <si>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</si>
  <si>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</si>
  <si>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</si>
  <si>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</si>
  <si>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</si>
  <si>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</si>
  <si>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</si>
  <si>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</si>
  <si>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</si>
  <si>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</si>
  <si>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</si>
  <si>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</si>
  <si>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</si>
  <si>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</si>
  <si>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</si>
  <si>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</si>
  <si>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</si>
  <si>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</si>
  <si>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</si>
  <si>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</si>
  <si>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</si>
  <si>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</si>
  <si>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</si>
  <si>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</si>
  <si>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</si>
  <si>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</si>
  <si>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</si>
  <si>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</si>
  <si>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</si>
  <si>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</si>
  <si>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</si>
  <si>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</si>
  <si>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</si>
  <si>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</si>
  <si>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</si>
  <si>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</si>
  <si>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</si>
  <si>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</si>
  <si>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</si>
  <si>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</si>
  <si>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</si>
  <si>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</si>
  <si>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</si>
  <si>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</si>
  <si>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</si>
  <si>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</si>
  <si>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</si>
  <si>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</si>
  <si>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</si>
  <si>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</si>
  <si>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</si>
  <si>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</si>
  <si>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</si>
  <si>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</si>
  <si>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</si>
  <si>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</si>
  <si>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</si>
  <si>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</si>
  <si>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</si>
  <si>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</si>
  <si>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</si>
  <si>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</si>
  <si>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</si>
  <si>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</si>
  <si>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</si>
  <si>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</si>
  <si>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</si>
  <si>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</si>
  <si>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</si>
  <si>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</si>
  <si>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</si>
  <si>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</si>
  <si>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</si>
  <si>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</si>
  <si>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</si>
  <si>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</si>
  <si>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</si>
  <si>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</si>
  <si>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</si>
  <si>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</si>
  <si>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</si>
  <si>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</si>
  <si>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</si>
  <si>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</si>
  <si>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</si>
  <si>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</si>
  <si>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</si>
  <si>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</si>
  <si>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</si>
  <si>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</si>
  <si>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</si>
  <si>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</si>
  <si>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</si>
  <si>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</si>
  <si>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</si>
  <si>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</si>
  <si>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</si>
  <si>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</si>
  <si>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</si>
  <si>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</si>
  <si>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</si>
  <si>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</si>
  <si>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</si>
  <si>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</si>
  <si>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</si>
  <si>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</si>
  <si>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</si>
  <si>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</si>
  <si>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</si>
  <si>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</si>
  <si>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</si>
  <si>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</si>
  <si>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</si>
  <si>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</si>
  <si>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</si>
  <si>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</si>
  <si>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</si>
  <si>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</si>
  <si>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</si>
  <si>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</si>
  <si>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</si>
  <si>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</si>
  <si>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</si>
  <si>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</si>
  <si>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</si>
  <si>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</si>
  <si>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</si>
  <si>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</si>
  <si>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</si>
  <si>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</si>
  <si>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</si>
  <si>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</si>
  <si>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</si>
  <si>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</si>
  <si>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</si>
  <si>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</si>
  <si>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</si>
  <si>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</si>
  <si>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</si>
  <si>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</si>
  <si>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</si>
  <si>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</si>
  <si>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</si>
  <si>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</si>
  <si>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</si>
  <si>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</si>
  <si>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</si>
  <si>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</si>
  <si>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</si>
  <si>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</si>
  <si>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</si>
  <si>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</si>
  <si>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</si>
  <si>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</si>
  <si>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</si>
  <si>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</si>
  <si>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</si>
  <si>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</si>
  <si>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</si>
  <si>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</si>
  <si>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</si>
  <si>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</si>
  <si>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</si>
  <si>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</si>
  <si>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</si>
  <si>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</si>
  <si>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</si>
  <si>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</si>
  <si>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</si>
  <si>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</si>
  <si>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</si>
  <si>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</si>
  <si>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</si>
  <si>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</si>
  <si>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</si>
  <si>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</si>
  <si>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</si>
  <si>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</si>
  <si>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</si>
  <si>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</si>
  <si>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</si>
  <si>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</si>
  <si>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</si>
  <si>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</si>
  <si>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</si>
  <si>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</si>
  <si>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</si>
  <si>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</si>
  <si>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</si>
  <si>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</si>
  <si>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</si>
  <si>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</si>
  <si>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</si>
  <si>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</si>
  <si>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</si>
  <si>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</si>
  <si>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</si>
  <si>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</si>
  <si>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</si>
  <si>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</si>
  <si>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</si>
  <si>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</si>
  <si>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</si>
  <si>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</si>
  <si>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</si>
  <si>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</si>
  <si>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</si>
  <si>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</si>
  <si>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</si>
  <si>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</si>
  <si>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</si>
  <si>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</si>
  <si>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</si>
  <si>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</si>
  <si>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</si>
  <si>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</si>
  <si>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</si>
  <si>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</si>
  <si>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</si>
  <si>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</si>
  <si>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</si>
  <si>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</si>
  <si>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</si>
  <si>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</si>
  <si>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</si>
  <si>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</si>
  <si>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</si>
  <si>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</si>
  <si>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</si>
  <si>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</si>
  <si>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</si>
  <si>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</si>
  <si>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</si>
  <si>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</si>
  <si>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</si>
  <si>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</si>
  <si>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</si>
  <si>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</si>
  <si>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</si>
  <si>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</si>
  <si>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</si>
  <si>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</si>
  <si>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</si>
  <si>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</si>
  <si>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</si>
  <si>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</si>
  <si>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</si>
  <si>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</si>
  <si>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</si>
  <si>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</si>
  <si>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</si>
  <si>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</si>
  <si>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</si>
  <si>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</si>
  <si>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</si>
  <si>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</si>
  <si>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</si>
  <si>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</si>
  <si>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</si>
  <si>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</si>
  <si>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</si>
  <si>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</si>
  <si>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</si>
  <si>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</si>
  <si>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</si>
  <si>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</si>
  <si>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</si>
  <si>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</si>
  <si>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</si>
  <si>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</si>
  <si>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</si>
  <si>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</si>
  <si>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</si>
  <si>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</si>
  <si>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</si>
  <si>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</si>
  <si>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</si>
  <si>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</si>
  <si>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</si>
  <si>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</si>
  <si>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</si>
  <si>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</si>
  <si>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</si>
  <si>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</si>
  <si>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</si>
  <si>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</si>
  <si>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</si>
  <si>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</si>
  <si>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</si>
  <si>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</si>
  <si>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</si>
  <si>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</si>
  <si>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</si>
  <si>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</si>
  <si>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</si>
  <si>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</si>
  <si>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</si>
  <si>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</si>
  <si>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</si>
  <si>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</si>
  <si>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</si>
  <si>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</si>
  <si>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</si>
  <si>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</si>
  <si>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</si>
  <si>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</si>
  <si>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</si>
  <si>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</si>
  <si>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</si>
  <si>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</si>
  <si>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</si>
  <si>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</si>
  <si>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</si>
  <si>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</si>
  <si>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</si>
  <si>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</si>
  <si>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</si>
  <si>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</si>
  <si>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</si>
  <si>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</si>
  <si>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</si>
  <si>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</si>
  <si>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</si>
  <si>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</si>
  <si>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</si>
  <si>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</si>
  <si>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</si>
  <si>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</si>
  <si>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</si>
  <si>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</si>
  <si>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</si>
  <si>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</si>
  <si>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</si>
  <si>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</si>
  <si>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</si>
  <si>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</si>
  <si>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</si>
  <si>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</si>
  <si>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</si>
  <si>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</si>
  <si>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</si>
  <si>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</si>
  <si>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</si>
  <si>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</si>
  <si>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</si>
  <si>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</si>
  <si>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</si>
  <si>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</si>
  <si>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</si>
  <si>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</si>
  <si>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</si>
  <si>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</si>
  <si>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</si>
  <si>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</si>
  <si>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</si>
  <si>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</si>
  <si>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</si>
  <si>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</si>
  <si>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</si>
  <si>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</si>
  <si>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</si>
  <si>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</si>
  <si>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</si>
  <si>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</si>
  <si>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</si>
  <si>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</si>
  <si>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</si>
  <si>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</si>
  <si>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</si>
  <si>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</si>
  <si>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</si>
  <si>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</si>
  <si>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</si>
  <si>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</si>
  <si>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</si>
  <si>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</si>
  <si>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</si>
  <si>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</si>
  <si>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</si>
  <si>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</si>
  <si>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</si>
  <si>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</si>
  <si>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</si>
  <si>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</si>
  <si>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</si>
  <si>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</si>
  <si>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</si>
  <si>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</si>
  <si>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</si>
  <si>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</si>
  <si>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</si>
  <si>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</si>
  <si>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</si>
  <si>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</si>
  <si>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</si>
  <si>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</si>
  <si>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</si>
  <si>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</si>
  <si>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</si>
  <si>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</si>
  <si>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</si>
  <si>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</si>
  <si>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</si>
  <si>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</si>
  <si>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</si>
  <si>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</si>
  <si>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</si>
  <si>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</si>
  <si>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</si>
  <si>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</si>
  <si>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</si>
  <si>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</si>
  <si>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</si>
  <si>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</si>
  <si>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</si>
  <si>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</si>
  <si>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</si>
  <si>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</si>
  <si>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</si>
  <si>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</si>
  <si>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</si>
  <si>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</si>
  <si>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</si>
  <si>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</si>
  <si>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</si>
  <si>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</si>
  <si>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</si>
  <si>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</si>
  <si>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</si>
  <si>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</si>
  <si>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</si>
  <si>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</si>
  <si>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</si>
  <si>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</si>
  <si>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</si>
  <si>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</si>
  <si>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</si>
  <si>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</si>
  <si>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</si>
  <si>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</si>
  <si>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</si>
  <si>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</si>
  <si>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</si>
  <si>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</si>
  <si>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</si>
  <si>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</si>
  <si>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</si>
  <si>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</si>
  <si>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</si>
  <si>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</si>
  <si>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</si>
  <si>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</si>
  <si>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</si>
  <si>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</si>
  <si>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</si>
  <si>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</si>
  <si>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</si>
  <si>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</si>
  <si>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</si>
  <si>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</si>
  <si>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</si>
  <si>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</si>
  <si>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</si>
  <si>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</si>
  <si>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</si>
  <si>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</si>
  <si>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</si>
  <si>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</si>
  <si>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</si>
  <si>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</si>
  <si>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</si>
  <si>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</si>
  <si>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</si>
  <si>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</si>
  <si>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</si>
  <si>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</si>
  <si>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</si>
  <si>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</si>
  <si>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</si>
  <si>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</si>
  <si>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</si>
  <si>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</si>
  <si>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</si>
  <si>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</si>
  <si>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</si>
  <si>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</si>
  <si>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</si>
  <si>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</si>
  <si>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</si>
  <si>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</si>
  <si>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</si>
  <si>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</si>
  <si>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</si>
  <si>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</si>
  <si>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</si>
  <si>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</si>
  <si>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</si>
  <si>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</si>
  <si>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</si>
  <si>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</si>
  <si>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</si>
  <si>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</si>
  <si>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</si>
  <si>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</si>
  <si>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</si>
  <si>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</si>
  <si>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</si>
  <si>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</si>
  <si>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</si>
  <si>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</si>
  <si>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</si>
  <si>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</si>
  <si>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</si>
  <si>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</si>
  <si>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</si>
  <si>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</si>
  <si>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</si>
  <si>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</si>
  <si>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</si>
  <si>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</si>
  <si>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</si>
  <si>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</si>
  <si>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</si>
  <si>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</si>
  <si>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</si>
  <si>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</si>
  <si>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</si>
  <si>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</si>
  <si>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</si>
  <si>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</si>
  <si>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</si>
  <si>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</si>
  <si>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</si>
  <si>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</si>
  <si>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</si>
  <si>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</si>
  <si>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</si>
  <si>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</si>
  <si>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</si>
  <si>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</si>
  <si>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</si>
  <si>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</si>
  <si>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</si>
  <si>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</si>
  <si>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</si>
  <si>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</si>
  <si>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</si>
  <si>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</si>
  <si>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</si>
  <si>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</si>
  <si>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</si>
  <si>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</si>
  <si>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</si>
  <si>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</si>
  <si>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</si>
  <si>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</si>
  <si>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</si>
  <si>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</si>
  <si>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</si>
  <si>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</si>
  <si>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</si>
  <si>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</si>
  <si>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</si>
  <si>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</si>
  <si>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</si>
  <si>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</si>
  <si>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</si>
  <si>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</si>
  <si>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</si>
  <si>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</si>
  <si>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</si>
  <si>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</si>
  <si>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</si>
  <si>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</si>
  <si>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</si>
  <si>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</si>
  <si>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</si>
  <si>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</si>
  <si>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</si>
  <si>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</si>
  <si>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</si>
  <si>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</si>
  <si>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</si>
  <si>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</si>
  <si>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</si>
  <si>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</si>
  <si>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</si>
  <si>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</si>
  <si>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</si>
  <si>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</si>
  <si>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</si>
  <si>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</si>
  <si>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</si>
  <si>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</si>
  <si>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</si>
  <si>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</si>
  <si>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</si>
  <si>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</si>
  <si>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</si>
  <si>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</si>
  <si>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</si>
  <si>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</si>
  <si>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</si>
  <si>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</si>
  <si>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</si>
  <si>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</si>
  <si>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</si>
  <si>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</si>
  <si>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</si>
  <si>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</si>
  <si>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</si>
  <si>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</si>
  <si>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</si>
  <si>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</si>
  <si>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</si>
  <si>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</si>
  <si>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</si>
  <si>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</si>
  <si>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</si>
  <si>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</si>
  <si>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</si>
  <si>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</si>
  <si>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</si>
  <si>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</si>
  <si>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</si>
  <si>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</si>
  <si>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</si>
  <si>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</si>
  <si>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</si>
  <si>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</si>
  <si>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</si>
  <si>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</si>
  <si>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</si>
  <si>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</si>
  <si>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</si>
  <si>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</si>
  <si>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</si>
  <si>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</si>
  <si>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</si>
  <si>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</si>
  <si>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</si>
  <si>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</si>
  <si>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</si>
  <si>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</si>
  <si>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</si>
  <si>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</si>
  <si>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</si>
  <si>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</si>
  <si>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</si>
  <si>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</si>
  <si>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</si>
  <si>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</si>
  <si>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</si>
  <si>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</si>
  <si>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</si>
  <si>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</si>
  <si>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</si>
  <si>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</si>
  <si>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</si>
  <si>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</si>
  <si>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</si>
  <si>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</si>
  <si>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</si>
  <si>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</si>
  <si>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</si>
  <si>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</si>
  <si>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</si>
  <si>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</si>
  <si>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</si>
  <si>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</si>
  <si>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</si>
  <si>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</si>
  <si>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</si>
  <si>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</si>
  <si>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</si>
  <si>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</si>
  <si>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</si>
  <si>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</si>
  <si>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</si>
  <si>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</si>
  <si>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</si>
  <si>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</si>
  <si>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</si>
  <si>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</si>
  <si>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</si>
  <si>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</si>
  <si>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</si>
  <si>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</si>
  <si>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</si>
  <si>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</si>
  <si>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</si>
  <si>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</si>
  <si>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</si>
  <si>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</si>
  <si>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</si>
  <si>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</si>
  <si>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</si>
  <si>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</si>
  <si>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</si>
  <si>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</si>
  <si>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</si>
  <si>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</si>
  <si>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</si>
  <si>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</si>
  <si>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</si>
  <si>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</si>
  <si>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</si>
  <si>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</si>
  <si>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</si>
  <si>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</si>
  <si>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</si>
  <si>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</si>
  <si>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</si>
  <si>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</si>
  <si>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</si>
  <si>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</si>
  <si>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</si>
  <si>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</si>
  <si>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</si>
  <si>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</si>
  <si>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</si>
  <si>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</si>
  <si>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</si>
  <si>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</si>
  <si>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</si>
  <si>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</si>
  <si>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</si>
  <si>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</si>
  <si>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</si>
  <si>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</si>
  <si>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</si>
  <si>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</si>
  <si>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</si>
  <si>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</si>
  <si>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</si>
  <si>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</si>
  <si>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</si>
  <si>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</si>
  <si>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</si>
  <si>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</si>
  <si>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</si>
  <si>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</si>
  <si>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</si>
  <si>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</si>
  <si>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</si>
  <si>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</si>
  <si>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</si>
  <si>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</si>
  <si>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</si>
  <si>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</si>
  <si>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</si>
  <si>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</si>
  <si>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</si>
  <si>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</si>
  <si>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</si>
  <si>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</si>
  <si>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</si>
  <si>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</si>
  <si>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</si>
  <si>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</si>
  <si>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</si>
  <si>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</si>
  <si>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</si>
  <si>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</si>
  <si>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</si>
  <si>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</si>
  <si>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</si>
  <si>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</si>
  <si>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</si>
  <si>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</si>
  <si>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</si>
  <si>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</si>
  <si>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</si>
  <si>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</si>
  <si>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</si>
  <si>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</si>
  <si>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</si>
  <si>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</si>
  <si>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</si>
  <si>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</si>
  <si>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</si>
  <si>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</si>
  <si>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</si>
  <si>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</si>
  <si>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</si>
  <si>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</si>
  <si>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</si>
  <si>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</si>
  <si>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</si>
  <si>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</si>
  <si>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</si>
  <si>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</si>
  <si>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</si>
  <si>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</si>
  <si>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</si>
  <si>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</si>
  <si>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</si>
  <si>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</si>
  <si>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</si>
  <si>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</si>
  <si>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</si>
  <si>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</si>
  <si>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</si>
  <si>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</si>
  <si>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</si>
  <si>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</si>
  <si>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</si>
  <si>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</si>
  <si>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</si>
  <si>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</si>
  <si>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</si>
  <si>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</si>
  <si>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</si>
  <si>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</si>
  <si>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</si>
  <si>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</si>
  <si>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</si>
  <si>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</si>
  <si>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</si>
  <si>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</si>
  <si>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</si>
  <si>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</si>
  <si>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</si>
  <si>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</si>
  <si>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</si>
  <si>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</si>
  <si>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</si>
  <si>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</si>
  <si>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</si>
  <si>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</si>
  <si>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</si>
  <si>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</si>
  <si>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</si>
  <si>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</si>
  <si>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</si>
  <si>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</si>
  <si>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</si>
  <si>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</si>
  <si>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</si>
  <si>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</si>
  <si>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</si>
  <si>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</si>
  <si>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</si>
  <si>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</si>
  <si>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</si>
  <si>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</si>
  <si>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</si>
  <si>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</si>
  <si>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</si>
  <si>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</si>
  <si>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</si>
  <si>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</si>
  <si>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</si>
  <si>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</si>
  <si>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</si>
  <si>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</si>
  <si>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</si>
  <si>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</si>
  <si>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</si>
  <si>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</si>
  <si>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</si>
  <si>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</si>
  <si>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</si>
  <si>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</si>
  <si>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</si>
  <si>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</si>
  <si>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</si>
  <si>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</si>
  <si>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</si>
  <si>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</si>
  <si>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</si>
  <si>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</si>
  <si>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</si>
  <si>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</si>
  <si>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</si>
  <si>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</si>
  <si>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</si>
  <si>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</si>
  <si>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</si>
  <si>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</si>
  <si>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</si>
  <si>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</si>
  <si>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</si>
  <si>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</si>
  <si>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</si>
  <si>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</si>
  <si>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</si>
  <si>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</si>
  <si>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</si>
  <si>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</si>
  <si>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</si>
  <si>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</si>
  <si>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</si>
  <si>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</si>
  <si>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</si>
  <si>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</si>
  <si>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</si>
  <si>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</si>
  <si>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</si>
  <si>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</si>
  <si>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</si>
  <si>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</si>
  <si>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</si>
  <si>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</si>
  <si>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</si>
  <si>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</si>
  <si>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</si>
  <si>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</si>
  <si>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</si>
  <si>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</si>
  <si>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</si>
  <si>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</si>
  <si>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</si>
  <si>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</si>
  <si>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</si>
  <si>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</si>
  <si>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</si>
  <si>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</si>
  <si>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</si>
  <si>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</si>
  <si>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</si>
  <si>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</si>
  <si>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</si>
  <si>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</si>
  <si>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</si>
  <si>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</si>
  <si>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</si>
  <si>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</si>
  <si>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</si>
  <si>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</si>
  <si>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</si>
  <si>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</si>
  <si>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</si>
  <si>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</si>
  <si>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</si>
  <si>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</si>
  <si>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</si>
  <si>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</si>
  <si>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</si>
  <si>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</si>
  <si>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</si>
  <si>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</si>
  <si>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</si>
  <si>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</si>
  <si>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</si>
  <si>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</si>
  <si>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</si>
  <si>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</si>
  <si>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</si>
  <si>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</si>
  <si>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</si>
  <si>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</si>
  <si>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</si>
  <si>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</si>
  <si>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</si>
  <si>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</si>
  <si>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</si>
  <si>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</si>
  <si>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</si>
  <si>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</si>
  <si>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</si>
  <si>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</si>
  <si>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</si>
  <si>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</si>
  <si>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</si>
  <si>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</si>
  <si>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</si>
  <si>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</si>
  <si>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</si>
  <si>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</si>
  <si>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</si>
  <si>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</si>
  <si>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</si>
  <si>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</si>
  <si>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</si>
  <si>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</si>
  <si>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</si>
  <si>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</si>
  <si>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</si>
  <si>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</si>
  <si>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</si>
  <si>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</si>
  <si>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</si>
  <si>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</si>
  <si>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</si>
  <si>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</si>
  <si>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</si>
  <si>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</si>
  <si>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</si>
  <si>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</si>
  <si>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</si>
  <si>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</si>
  <si>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</si>
  <si>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</si>
  <si>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</si>
  <si>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</si>
  <si>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</si>
  <si>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</si>
  <si>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</si>
  <si>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</si>
  <si>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</si>
  <si>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</si>
  <si>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</si>
  <si>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</si>
  <si>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</si>
  <si>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</si>
  <si>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</si>
  <si>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</si>
  <si>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</si>
  <si>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</si>
  <si>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</si>
  <si>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</si>
  <si>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</si>
  <si>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</si>
  <si>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</si>
  <si>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</si>
  <si>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</si>
  <si>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</si>
  <si>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</si>
  <si>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</si>
  <si>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</si>
  <si>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</si>
  <si>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</si>
  <si>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</si>
  <si>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</si>
  <si>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</si>
  <si>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</si>
  <si>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</si>
  <si>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</si>
  <si>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</si>
  <si>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</si>
  <si>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</si>
  <si>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</si>
  <si>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</si>
  <si>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</si>
  <si>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</si>
  <si>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</si>
  <si>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</si>
  <si>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</si>
  <si>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</si>
  <si>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</si>
  <si>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</si>
  <si>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</si>
  <si>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</si>
  <si>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</si>
  <si>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</si>
  <si>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</si>
  <si>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</si>
  <si>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</si>
  <si>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</si>
  <si>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</si>
  <si>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</si>
  <si>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</si>
  <si>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</si>
  <si>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</si>
  <si>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</si>
  <si>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</si>
  <si>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</si>
  <si>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</si>
  <si>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</si>
  <si>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</si>
  <si>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</si>
  <si>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</si>
  <si>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</si>
  <si>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</si>
  <si>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</si>
  <si>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</si>
  <si>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</si>
  <si>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</si>
  <si>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</si>
  <si>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</si>
  <si>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</si>
  <si>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</si>
  <si>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</si>
  <si>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</si>
  <si>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</si>
  <si>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</si>
  <si>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</si>
  <si>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</si>
  <si>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</si>
  <si>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</si>
  <si>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</si>
  <si>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</si>
  <si>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</si>
  <si>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</si>
  <si>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</si>
  <si>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</si>
  <si>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</si>
  <si>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</si>
  <si>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</si>
  <si>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</si>
  <si>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</si>
  <si>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</si>
  <si>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</si>
  <si>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</si>
  <si>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</si>
  <si>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</si>
  <si>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</si>
  <si>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</si>
  <si>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</si>
  <si>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</si>
  <si>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</si>
  <si>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</si>
  <si>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</si>
  <si>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</si>
  <si>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</si>
  <si>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</si>
  <si>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</si>
  <si>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</si>
  <si>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</si>
  <si>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</si>
  <si>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</si>
  <si>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</si>
  <si>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</si>
  <si>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</si>
  <si>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</si>
  <si>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</si>
  <si>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</si>
  <si>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</si>
  <si>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</si>
  <si>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</si>
  <si>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</si>
  <si>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</si>
  <si>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</si>
  <si>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</si>
  <si>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</si>
  <si>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</si>
  <si>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</si>
  <si>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</si>
  <si>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</si>
  <si>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</si>
  <si>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</si>
  <si>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</si>
  <si>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</si>
  <si>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</si>
  <si>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</si>
  <si>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</si>
  <si>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</si>
  <si>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</si>
  <si>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</si>
  <si>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</si>
  <si>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</si>
  <si>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</si>
  <si>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</si>
  <si>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</si>
  <si>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</si>
  <si>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</si>
  <si>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</si>
  <si>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</si>
  <si>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</si>
  <si>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</si>
  <si>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</si>
  <si>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</si>
  <si>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</si>
  <si>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</si>
  <si>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</si>
  <si>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</si>
  <si>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</si>
  <si>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</si>
  <si>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</si>
  <si>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</si>
  <si>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</si>
  <si>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</si>
  <si>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</si>
  <si>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</si>
  <si>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</si>
  <si>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</si>
  <si>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</si>
  <si>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</si>
  <si>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</si>
  <si>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</si>
  <si>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</si>
  <si>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</si>
  <si>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</si>
  <si>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</si>
  <si>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</si>
  <si>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</si>
  <si>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</si>
  <si>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</si>
  <si>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</si>
  <si>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</si>
  <si>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</si>
  <si>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</si>
  <si>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</si>
  <si>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</si>
  <si>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</si>
  <si>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</si>
  <si>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</si>
  <si>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</si>
  <si>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</si>
  <si>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</si>
  <si>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</si>
  <si>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</si>
  <si>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</si>
  <si>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</si>
  <si>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</si>
  <si>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</si>
  <si>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</si>
  <si>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</si>
  <si>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</si>
  <si>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</si>
  <si>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</si>
  <si>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</si>
  <si>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</si>
  <si>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</si>
  <si>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</si>
  <si>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</si>
  <si>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</si>
  <si>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</si>
  <si>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</si>
  <si>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</si>
  <si>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</si>
  <si>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</si>
  <si>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</si>
  <si>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</si>
  <si>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</si>
  <si>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</si>
  <si>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</si>
  <si>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</si>
  <si>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</si>
  <si>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</si>
  <si>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</si>
  <si>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</si>
  <si>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</si>
  <si>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</si>
  <si>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</si>
  <si>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</si>
  <si>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</si>
  <si>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</si>
  <si>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</si>
  <si>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</si>
  <si>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</si>
  <si>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</si>
  <si>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</si>
  <si>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</si>
  <si>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</si>
  <si>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</si>
  <si>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</si>
  <si>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</si>
  <si>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</si>
  <si>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</si>
  <si>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</si>
  <si>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</si>
  <si>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</si>
  <si>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</si>
  <si>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</si>
  <si>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</si>
  <si>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</si>
  <si>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</si>
  <si>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</si>
  <si>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</si>
  <si>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</si>
  <si>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</si>
  <si>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</si>
  <si>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</si>
  <si>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</si>
  <si>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</si>
  <si>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</si>
  <si>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</si>
  <si>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</si>
  <si>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</si>
  <si>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</si>
  <si>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</si>
  <si>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</si>
  <si>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</si>
  <si>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</si>
  <si>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</si>
  <si>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</si>
  <si>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</si>
  <si>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</si>
  <si>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</si>
  <si>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</si>
  <si>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</si>
  <si>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</si>
  <si>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</si>
  <si>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</si>
  <si>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</si>
  <si>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</si>
  <si>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</si>
  <si>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</si>
  <si>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</si>
  <si>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</si>
  <si>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</si>
  <si>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</si>
  <si>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</si>
  <si>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</si>
  <si>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</si>
  <si>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</si>
  <si>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</si>
  <si>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</si>
  <si>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</si>
  <si>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</si>
  <si>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</si>
  <si>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</si>
  <si>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</si>
  <si>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</si>
  <si>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</si>
  <si>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</si>
  <si>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</si>
  <si>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</si>
  <si>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</si>
  <si>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</si>
  <si>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</si>
  <si>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</si>
  <si>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</si>
  <si>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</si>
  <si>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</si>
  <si>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</si>
  <si>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</si>
  <si>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</si>
  <si>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</si>
  <si>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</si>
  <si>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</si>
  <si>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</si>
  <si>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</si>
  <si>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</si>
  <si>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</si>
  <si>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</si>
  <si>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</si>
  <si>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</si>
  <si>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</si>
  <si>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</si>
  <si>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</si>
  <si>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</si>
  <si>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</si>
  <si>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</si>
  <si>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</si>
  <si>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</si>
  <si>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</si>
  <si>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</si>
  <si>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</si>
  <si>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</si>
  <si>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</si>
  <si>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</si>
  <si>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</si>
  <si>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</si>
  <si>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</si>
  <si>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</si>
  <si>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</si>
  <si>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</si>
  <si>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</si>
  <si>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</si>
  <si>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</si>
  <si>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</si>
  <si>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</si>
  <si>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</si>
  <si>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</si>
  <si>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</si>
  <si>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</si>
  <si>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</si>
  <si>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</si>
  <si>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</si>
  <si>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</si>
  <si>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</si>
  <si>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</si>
  <si>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</si>
  <si>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</si>
  <si>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</si>
  <si>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</si>
  <si>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</si>
  <si>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</si>
  <si>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</si>
  <si>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</si>
  <si>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</si>
  <si>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</si>
  <si>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</si>
  <si>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</si>
  <si>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</si>
  <si>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</si>
  <si>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</si>
  <si>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</si>
  <si>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</si>
  <si>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</si>
  <si>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</si>
  <si>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</si>
  <si>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</si>
  <si>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</si>
  <si>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</si>
  <si>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</si>
  <si>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</si>
  <si>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</si>
  <si>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</si>
  <si>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</si>
  <si>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</si>
  <si>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</si>
  <si>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</si>
  <si>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</si>
  <si>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</si>
  <si>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</si>
  <si>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</si>
  <si>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</si>
  <si>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</si>
  <si>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</si>
  <si>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</si>
  <si>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</si>
  <si>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</si>
  <si>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</si>
  <si>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</si>
  <si>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</si>
  <si>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</si>
  <si>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</si>
  <si>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</si>
  <si>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</si>
  <si>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</si>
  <si>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</si>
  <si>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</si>
  <si>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</si>
  <si>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</si>
  <si>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</si>
  <si>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</si>
  <si>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</si>
  <si>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</si>
  <si>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</si>
  <si>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</si>
  <si>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</si>
  <si>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</si>
  <si>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</si>
  <si>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</si>
  <si>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</si>
  <si>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</si>
  <si>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</si>
  <si>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</si>
  <si>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</si>
  <si>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</si>
  <si>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</si>
  <si>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</si>
  <si>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</si>
  <si>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</si>
  <si>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</si>
  <si>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</si>
  <si>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</si>
  <si>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</si>
  <si>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</si>
  <si>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</si>
  <si>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</si>
  <si>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</si>
  <si>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</si>
  <si>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</si>
  <si>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</si>
  <si>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</si>
  <si>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</si>
  <si>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</si>
  <si>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</si>
  <si>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</si>
  <si>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</si>
  <si>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</si>
  <si>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</si>
  <si>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</si>
  <si>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</si>
  <si>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</si>
  <si>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</si>
  <si>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</si>
  <si>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</si>
  <si>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</si>
  <si>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</si>
  <si>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</si>
  <si>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</si>
  <si>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</si>
  <si>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</si>
  <si>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</si>
  <si>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</si>
  <si>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</si>
  <si>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</si>
  <si>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</si>
  <si>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</si>
  <si>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</si>
  <si>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</si>
  <si>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</si>
  <si>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</si>
  <si>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</si>
  <si>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</si>
  <si>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</si>
  <si>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</si>
  <si>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</si>
  <si>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</si>
  <si>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</si>
  <si>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</si>
  <si>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</si>
  <si>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</si>
  <si>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</si>
  <si>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</si>
  <si>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</si>
  <si>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</si>
  <si>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</si>
  <si>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</si>
  <si>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</si>
  <si>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</si>
  <si>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</si>
  <si>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</si>
  <si>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</si>
  <si>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</si>
  <si>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</si>
  <si>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</si>
  <si>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</si>
  <si>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</si>
  <si>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</si>
  <si>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</si>
  <si>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</si>
  <si>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</si>
  <si>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</si>
  <si>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</si>
  <si>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</si>
  <si>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</si>
  <si>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</si>
  <si>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</si>
  <si>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</si>
  <si>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</si>
  <si>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</si>
  <si>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</si>
  <si>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</si>
  <si>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</si>
  <si>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</si>
  <si>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</si>
  <si>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</si>
  <si>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</si>
  <si>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</si>
  <si>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</si>
  <si>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</si>
  <si>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</si>
  <si>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</si>
  <si>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</si>
  <si>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</si>
  <si>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</si>
  <si>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</si>
  <si>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</si>
  <si>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</si>
  <si>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</si>
  <si>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</si>
  <si>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</si>
  <si>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</si>
  <si>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</si>
  <si>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</si>
  <si>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</si>
  <si>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</si>
  <si>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</si>
  <si>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</si>
  <si>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</si>
  <si>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</si>
  <si>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</si>
  <si>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</si>
  <si>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</si>
  <si>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</si>
  <si>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</si>
  <si>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</si>
  <si>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</si>
  <si>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</si>
  <si>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</si>
  <si>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</si>
  <si>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</si>
  <si>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</si>
  <si>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</si>
  <si>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</si>
  <si>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</si>
  <si>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</si>
  <si>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</si>
  <si>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</si>
  <si>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</si>
  <si>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</si>
  <si>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</si>
  <si>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</si>
  <si>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</si>
  <si>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</si>
  <si>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</si>
  <si>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</si>
  <si>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</si>
  <si>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</si>
  <si>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</si>
  <si>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</si>
  <si>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</si>
  <si>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</si>
  <si>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</si>
  <si>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</si>
  <si>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</si>
  <si>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</si>
  <si>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</si>
  <si>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</si>
  <si>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</si>
  <si>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</si>
  <si>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</si>
  <si>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</si>
  <si>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</si>
  <si>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</si>
  <si>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</si>
  <si>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</si>
  <si>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</si>
  <si>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</si>
  <si>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</si>
  <si>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</si>
  <si>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</si>
  <si>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</si>
  <si>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</si>
  <si>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</si>
  <si>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</si>
  <si>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</si>
  <si>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</si>
  <si>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</si>
  <si>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</si>
  <si>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</si>
  <si>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</si>
  <si>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</si>
  <si>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</si>
  <si>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</si>
  <si>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</si>
  <si>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</si>
  <si>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</si>
  <si>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</si>
  <si>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</si>
  <si>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</si>
  <si>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</si>
  <si>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</si>
  <si>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</si>
  <si>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</si>
  <si>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</si>
  <si>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</si>
  <si>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</si>
  <si>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</si>
  <si>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</si>
  <si>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</si>
  <si>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</si>
  <si>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</si>
  <si>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</si>
  <si>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</si>
  <si>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</si>
  <si>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</si>
  <si>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</si>
  <si>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</si>
  <si>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</si>
  <si>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</si>
  <si>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</si>
  <si>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</si>
  <si>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</si>
  <si>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</si>
  <si>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</si>
  <si>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</si>
  <si>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</si>
  <si>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</si>
  <si>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</si>
  <si>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</si>
  <si>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</si>
  <si>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</si>
  <si>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</si>
  <si>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</si>
  <si>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</si>
  <si>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</si>
  <si>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</si>
  <si>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</si>
  <si>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</si>
  <si>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</si>
  <si>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</si>
  <si>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</si>
  <si>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</si>
  <si>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</si>
  <si>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</si>
  <si>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</si>
  <si>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</si>
  <si>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</si>
  <si>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</si>
  <si>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</si>
  <si>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</si>
  <si>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</si>
  <si>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</si>
  <si>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</si>
  <si>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</si>
  <si>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</si>
  <si>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</si>
  <si>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</si>
  <si>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</si>
  <si>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</si>
  <si>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</si>
  <si>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</si>
  <si>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</si>
  <si>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</si>
  <si>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</si>
  <si>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</si>
  <si>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</si>
  <si>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</si>
  <si>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</si>
  <si>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</si>
  <si>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</si>
  <si>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</si>
  <si>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</si>
  <si>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</si>
  <si>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</si>
  <si>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</si>
  <si>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</si>
  <si>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</si>
  <si>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</si>
  <si>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</si>
  <si>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</si>
  <si>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</si>
  <si>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</si>
  <si>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</si>
  <si>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</si>
  <si>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</si>
  <si>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</si>
  <si>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</si>
  <si>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</si>
  <si>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</si>
  <si>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</si>
  <si>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</si>
  <si>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</si>
  <si>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</si>
  <si>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</si>
  <si>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</si>
  <si>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</si>
  <si>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</si>
  <si>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</si>
  <si>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</si>
  <si>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</si>
  <si>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</si>
  <si>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</si>
  <si>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</si>
  <si>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</si>
  <si>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</si>
  <si>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</si>
  <si>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</si>
  <si>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</si>
  <si>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</si>
  <si>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</si>
  <si>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</si>
  <si>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</si>
  <si>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</si>
  <si>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</si>
  <si>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</si>
  <si>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</si>
  <si>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</si>
  <si>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</si>
  <si>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</si>
  <si>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</si>
  <si>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</si>
  <si>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</si>
  <si>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</si>
  <si>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</si>
  <si>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</si>
  <si>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</si>
  <si>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</si>
  <si>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</si>
  <si>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</si>
  <si>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</si>
  <si>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</si>
  <si>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</si>
  <si>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</si>
  <si>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</si>
  <si>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</si>
  <si>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</si>
  <si>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</si>
  <si>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</si>
  <si>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</si>
  <si>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</si>
  <si>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</si>
  <si>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</si>
  <si>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</si>
  <si>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</si>
  <si>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</si>
  <si>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</si>
  <si>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</si>
  <si>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</si>
  <si>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</si>
  <si>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</si>
  <si>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</si>
  <si>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</si>
  <si>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</si>
  <si>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</si>
  <si>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</si>
  <si>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</si>
  <si>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</si>
  <si>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</si>
  <si>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</si>
  <si>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</si>
  <si>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</si>
  <si>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</si>
  <si>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</si>
  <si>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</si>
  <si>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</si>
  <si>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</si>
  <si>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</si>
  <si>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</si>
  <si>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</si>
  <si>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</si>
  <si>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</si>
  <si>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</si>
  <si>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</si>
  <si>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</si>
  <si>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</si>
  <si>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</si>
  <si>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</si>
  <si>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</si>
  <si>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</si>
  <si>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</si>
  <si>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</si>
  <si>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</si>
  <si>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</si>
  <si>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</si>
  <si>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</si>
  <si>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</si>
  <si>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</si>
  <si>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</si>
  <si>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</si>
  <si>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</si>
  <si>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</si>
  <si>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</si>
  <si>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</si>
  <si>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</si>
  <si>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</si>
  <si>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</si>
  <si>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</si>
  <si>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</si>
  <si>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</si>
  <si>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</si>
  <si>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</si>
  <si>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</si>
  <si>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</si>
  <si>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</si>
  <si>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</si>
  <si>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</si>
  <si>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</si>
  <si>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</si>
  <si>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</si>
  <si>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</si>
  <si>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</si>
  <si>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</si>
  <si>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</si>
  <si>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</si>
  <si>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</si>
  <si>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</si>
  <si>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</si>
  <si>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</si>
  <si>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</si>
  <si>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</si>
  <si>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</si>
  <si>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</si>
  <si>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</si>
  <si>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</si>
  <si>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</si>
  <si>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</si>
  <si>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</si>
  <si>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</si>
  <si>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</si>
  <si>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</si>
  <si>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</si>
  <si>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</si>
  <si>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</si>
  <si>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</si>
  <si>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</si>
  <si>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</si>
  <si>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</si>
  <si>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</si>
  <si>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</si>
  <si>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</si>
  <si>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</si>
  <si>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</si>
  <si>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</si>
  <si>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</si>
  <si>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</si>
  <si>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</si>
  <si>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</si>
  <si>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</si>
  <si>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</si>
  <si>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</si>
  <si>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</si>
  <si>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</si>
  <si>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</si>
  <si>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</si>
  <si>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</si>
  <si>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</si>
  <si>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</si>
  <si>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</si>
  <si>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</si>
  <si>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</si>
  <si>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</si>
  <si>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</si>
  <si>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</si>
  <si>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</si>
  <si>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</si>
  <si>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</si>
  <si>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</si>
  <si>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</si>
  <si>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</si>
  <si>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</si>
  <si>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</si>
  <si>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</si>
  <si>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</si>
  <si>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</si>
  <si>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</si>
  <si>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</si>
  <si>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</si>
  <si>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</si>
  <si>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</si>
  <si>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</si>
  <si>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</si>
  <si>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</si>
  <si>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</si>
  <si>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</si>
  <si>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</si>
  <si>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</si>
  <si>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</si>
  <si>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</si>
  <si>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</si>
  <si>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</si>
  <si>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</si>
  <si>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</si>
  <si>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</si>
  <si>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</si>
  <si>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</si>
  <si>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</si>
  <si>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</si>
  <si>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</si>
  <si>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</si>
  <si>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</si>
  <si>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</si>
  <si>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</si>
  <si>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</si>
  <si>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</si>
  <si>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</si>
  <si>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</si>
  <si>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</si>
  <si>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</si>
  <si>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</si>
  <si>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</si>
  <si>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</si>
  <si>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</si>
  <si>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</si>
  <si>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</si>
  <si>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</si>
  <si>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</si>
  <si>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</si>
  <si>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</si>
  <si>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</si>
  <si>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</si>
  <si>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</si>
  <si>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</si>
  <si>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</si>
  <si>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</si>
  <si>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</si>
  <si>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</si>
  <si>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</si>
  <si>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</si>
  <si>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</si>
  <si>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</si>
  <si>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</si>
  <si>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</si>
  <si>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</si>
  <si>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</si>
  <si>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</si>
  <si>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</si>
  <si>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</si>
  <si>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</si>
  <si>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</si>
  <si>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</si>
  <si>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</si>
  <si>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</si>
  <si>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</si>
  <si>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</si>
  <si>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</si>
  <si>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</si>
  <si>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</si>
  <si>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</si>
  <si>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</si>
  <si>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</si>
  <si>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</si>
  <si>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</si>
  <si>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</si>
  <si>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</si>
  <si>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</si>
  <si>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</si>
  <si>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</si>
  <si>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</si>
  <si>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</si>
  <si>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</si>
  <si>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</si>
  <si>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</si>
  <si>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</si>
  <si>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</si>
  <si>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</si>
  <si>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</si>
  <si>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</si>
  <si>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</si>
  <si>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</si>
  <si>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</si>
  <si>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</si>
  <si>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</si>
  <si>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</si>
  <si>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</si>
  <si>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</si>
  <si>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</si>
  <si>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</si>
  <si>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</si>
  <si>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</si>
  <si>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</si>
  <si>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</si>
  <si>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</si>
  <si>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</si>
  <si>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</si>
  <si>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</si>
  <si>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</si>
  <si>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</si>
  <si>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</si>
  <si>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</si>
  <si>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</si>
  <si>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</si>
  <si>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</si>
  <si>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</si>
  <si>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</si>
  <si>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</si>
  <si>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</si>
  <si>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</si>
  <si>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</si>
  <si>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</si>
  <si>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</si>
  <si>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</si>
  <si>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</si>
  <si>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</si>
  <si>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</si>
  <si>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</si>
  <si>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</si>
  <si>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</si>
  <si>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</si>
  <si>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</si>
  <si>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</si>
  <si>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</si>
  <si>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</si>
  <si>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</si>
  <si>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</si>
  <si>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</si>
  <si>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</si>
  <si>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</si>
  <si>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</si>
  <si>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</si>
  <si>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</si>
  <si>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</si>
  <si>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</si>
  <si>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</si>
  <si>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</si>
  <si>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</si>
  <si>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</si>
  <si>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</si>
  <si>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</si>
  <si>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</si>
  <si>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</si>
  <si>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</si>
  <si>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</si>
  <si>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</si>
  <si>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</si>
  <si>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</si>
  <si>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</si>
  <si>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</si>
  <si>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</si>
  <si>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</si>
  <si>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</si>
  <si>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</si>
  <si>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</si>
  <si>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</si>
  <si>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</si>
  <si>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</si>
  <si>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</si>
  <si>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</si>
  <si>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</si>
  <si>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</si>
  <si>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</si>
  <si>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</si>
  <si>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</si>
  <si>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</si>
  <si>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</si>
  <si>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</si>
  <si>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</si>
  <si>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</si>
  <si>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</si>
  <si>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</si>
  <si>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</si>
  <si>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</si>
  <si>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</si>
  <si>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</si>
  <si>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</si>
  <si>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</si>
  <si>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</si>
  <si>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</si>
  <si>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</si>
  <si>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</si>
  <si>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</si>
  <si>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</si>
  <si>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</si>
  <si>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</si>
  <si>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</si>
  <si>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</si>
  <si>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</si>
  <si>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</si>
  <si>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</si>
  <si>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</si>
  <si>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</si>
  <si>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</si>
  <si>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</si>
  <si>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</si>
  <si>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</si>
  <si>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</si>
  <si>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</si>
  <si>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</si>
  <si>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</si>
  <si>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</si>
  <si>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</si>
  <si>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</si>
  <si>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</si>
  <si>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</si>
  <si>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</si>
  <si>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</si>
  <si>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</si>
  <si>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</si>
  <si>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</si>
  <si>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</si>
  <si>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</si>
  <si>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</si>
  <si>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</si>
  <si>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</si>
  <si>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</si>
  <si>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</si>
  <si>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</si>
  <si>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</si>
  <si>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</si>
  <si>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</si>
  <si>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</si>
  <si>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</si>
  <si>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</si>
  <si>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</si>
  <si>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</si>
  <si>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</si>
  <si>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</si>
  <si>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</si>
  <si>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</si>
  <si>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</si>
  <si>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</si>
  <si>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</si>
  <si>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</si>
  <si>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</si>
  <si>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</si>
  <si>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</si>
  <si>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</si>
  <si>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</si>
  <si>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</si>
  <si>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</si>
  <si>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</si>
  <si>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</si>
  <si>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</si>
  <si>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</si>
  <si>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</si>
  <si>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</si>
  <si>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</si>
  <si>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</si>
  <si>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</si>
  <si>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</si>
  <si>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</si>
  <si>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</si>
  <si>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</si>
  <si>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</si>
  <si>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</si>
  <si>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</si>
  <si>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</si>
  <si>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</si>
  <si>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</si>
  <si>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</si>
  <si>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</si>
  <si>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</si>
  <si>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</si>
  <si>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</si>
  <si>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</si>
  <si>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</si>
  <si>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</si>
  <si>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</si>
  <si>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</si>
  <si>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</si>
  <si>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</si>
  <si>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</si>
  <si>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</si>
  <si>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</si>
  <si>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</si>
  <si>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</si>
  <si>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</si>
  <si>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</si>
  <si>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</si>
  <si>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</si>
  <si>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</si>
  <si>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</si>
  <si>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</si>
  <si>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</si>
  <si>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</si>
  <si>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</si>
  <si>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</si>
  <si>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</si>
  <si>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</si>
  <si>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</si>
  <si>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</si>
  <si>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</si>
  <si>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</si>
  <si>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</si>
  <si>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</si>
  <si>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</si>
  <si>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</si>
  <si>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</si>
  <si>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</si>
  <si>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</si>
  <si>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</si>
  <si>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</si>
  <si>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</si>
  <si>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</si>
  <si>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</si>
  <si>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</si>
  <si>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</si>
  <si>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</si>
  <si>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</si>
  <si>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</si>
  <si>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</si>
  <si>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</si>
  <si>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</si>
  <si>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</si>
  <si>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</si>
  <si>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</si>
  <si>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</si>
  <si>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</si>
  <si>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</si>
  <si>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</si>
  <si>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</si>
  <si>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</si>
  <si>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</si>
  <si>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</si>
  <si>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</si>
  <si>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</si>
  <si>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</si>
  <si>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</si>
  <si>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</si>
  <si>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</si>
  <si>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</si>
  <si>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</si>
  <si>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</si>
  <si>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</si>
  <si>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</si>
  <si>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</si>
  <si>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</si>
  <si>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</si>
  <si>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</si>
  <si>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</si>
  <si>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</si>
  <si>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</si>
  <si>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</si>
  <si>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</si>
  <si>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</si>
  <si>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</si>
  <si>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</si>
  <si>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</si>
  <si>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</si>
  <si>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</si>
  <si>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</si>
  <si>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</si>
  <si>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</si>
  <si>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</si>
  <si>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</si>
  <si>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</si>
  <si>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</si>
  <si>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</si>
  <si>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</si>
  <si>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</si>
  <si>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</si>
  <si>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</si>
  <si>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</si>
  <si>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</si>
  <si>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</si>
  <si>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</si>
  <si>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</si>
  <si>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</si>
  <si>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</si>
  <si>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</si>
  <si>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</si>
  <si>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</si>
  <si>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</si>
  <si>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</si>
  <si>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</si>
  <si>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</si>
  <si>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</si>
  <si>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</si>
  <si>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</si>
  <si>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</si>
  <si>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</si>
  <si>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</si>
  <si>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</si>
  <si>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</si>
  <si>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</si>
  <si>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</si>
  <si>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</si>
  <si>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</si>
  <si>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</si>
  <si>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</si>
  <si>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</si>
  <si>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</si>
  <si>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</si>
  <si>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</si>
  <si>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</si>
  <si>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</si>
  <si>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</si>
  <si>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</si>
  <si>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</si>
  <si>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</si>
  <si>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</si>
  <si>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</si>
  <si>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</si>
  <si>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</si>
  <si>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</si>
  <si>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</si>
  <si>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</si>
  <si>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</si>
  <si>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</si>
  <si>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</si>
  <si>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</si>
  <si>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</si>
  <si>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</si>
  <si>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</si>
  <si>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</si>
  <si>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</si>
  <si>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</si>
  <si>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</si>
  <si>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</si>
  <si>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</si>
  <si>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</si>
  <si>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</si>
  <si>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</si>
  <si>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</si>
  <si>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</si>
  <si>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</si>
  <si>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</si>
  <si>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</si>
  <si>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</si>
  <si>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</si>
  <si>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</si>
  <si>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</si>
  <si>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</si>
  <si>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</si>
  <si>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</si>
  <si>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</si>
  <si>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</si>
  <si>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</si>
  <si>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</si>
  <si>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</si>
  <si>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</si>
  <si>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</si>
  <si>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</si>
  <si>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</si>
  <si>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</si>
  <si>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</si>
  <si>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</si>
  <si>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</si>
  <si>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</si>
  <si>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</si>
  <si>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</si>
  <si>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</si>
  <si>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</si>
  <si>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</si>
  <si>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</si>
  <si>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</si>
  <si>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</si>
  <si>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</si>
  <si>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</si>
  <si>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</si>
  <si>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</si>
  <si>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</si>
  <si>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</si>
  <si>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</si>
  <si>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</si>
  <si>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</si>
  <si>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</si>
  <si>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</si>
  <si>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</si>
  <si>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</si>
  <si>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</si>
  <si>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</si>
  <si>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</si>
  <si>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</si>
  <si>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</si>
  <si>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</si>
  <si>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</si>
  <si>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</si>
  <si>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</si>
  <si>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</si>
  <si>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</si>
  <si>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</si>
  <si>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</si>
  <si>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</si>
  <si>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</si>
  <si>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</si>
  <si>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</si>
  <si>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</si>
  <si>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</si>
  <si>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</si>
  <si>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</si>
  <si>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</si>
  <si>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</si>
  <si>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</si>
  <si>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</si>
  <si>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</si>
  <si>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</si>
  <si>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</si>
  <si>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</si>
  <si>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</si>
  <si>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</si>
  <si>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</si>
  <si>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</si>
  <si>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</si>
  <si>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</si>
  <si>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</si>
  <si>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</si>
  <si>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</si>
  <si>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</si>
  <si>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</si>
  <si>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</si>
  <si>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</si>
  <si>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</si>
  <si>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</si>
  <si>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</si>
  <si>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</si>
  <si>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</si>
  <si>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</si>
  <si>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</si>
  <si>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</si>
  <si>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</si>
  <si>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</si>
  <si>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</si>
  <si>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</si>
  <si>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</si>
  <si>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</si>
  <si>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</si>
  <si>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</si>
  <si>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</si>
  <si>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</si>
  <si>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</si>
  <si>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</si>
  <si>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</si>
  <si>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</si>
  <si>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</si>
  <si>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</si>
  <si>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</si>
  <si>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</si>
  <si>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</si>
  <si>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</si>
  <si>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</si>
  <si>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</si>
  <si>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</si>
  <si>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</si>
  <si>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</si>
  <si>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</si>
  <si>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</si>
  <si>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</si>
  <si>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</si>
  <si>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</si>
  <si>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</si>
  <si>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</si>
  <si>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</si>
  <si>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</si>
  <si>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</si>
  <si>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</si>
  <si>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</si>
  <si>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</si>
  <si>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</si>
  <si>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</si>
  <si>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</si>
  <si>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</si>
  <si>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</si>
  <si>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</si>
  <si>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</si>
  <si>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</si>
  <si>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</si>
  <si>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</si>
  <si>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</si>
  <si>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</si>
  <si>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</si>
  <si>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</si>
  <si>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</si>
  <si>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</si>
  <si>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</si>
  <si>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</si>
  <si>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</si>
  <si>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</si>
  <si>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</si>
  <si>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</si>
  <si>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</si>
  <si>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</si>
  <si>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</si>
  <si>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</si>
  <si>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</si>
  <si>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</si>
  <si>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</si>
  <si>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</si>
  <si>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</si>
  <si>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</si>
  <si>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</si>
  <si>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</si>
  <si>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</si>
  <si>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</si>
  <si>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</si>
  <si>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</si>
  <si>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</si>
  <si>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</si>
  <si>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</si>
  <si>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</si>
  <si>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</si>
  <si>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</si>
  <si>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</si>
  <si>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</si>
  <si>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</si>
  <si>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</si>
  <si>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</si>
  <si>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</si>
  <si>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</si>
  <si>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</si>
  <si>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</si>
  <si>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</si>
  <si>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</si>
  <si>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</si>
  <si>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</si>
  <si>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</si>
  <si>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</si>
  <si>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</si>
  <si>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</si>
  <si>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</si>
  <si>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</si>
  <si>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</si>
  <si>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</si>
  <si>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</si>
  <si>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</si>
  <si>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</si>
  <si>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</si>
  <si>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</si>
  <si>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</si>
  <si>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</si>
  <si>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</si>
  <si>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</si>
  <si>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</si>
  <si>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</si>
  <si>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</si>
  <si>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</si>
  <si>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</si>
  <si>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</si>
  <si>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</si>
  <si>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</si>
  <si>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</si>
  <si>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</si>
  <si>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</si>
  <si>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</si>
  <si>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</si>
  <si>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</si>
  <si>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</si>
  <si>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</si>
  <si>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</si>
  <si>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</si>
  <si>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</si>
  <si>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</si>
  <si>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</si>
  <si>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</si>
  <si>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</si>
  <si>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</si>
  <si>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</si>
  <si>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</si>
  <si>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</si>
  <si>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</si>
  <si>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</si>
  <si>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</si>
  <si>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</si>
  <si>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</si>
  <si>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</si>
  <si>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</si>
  <si>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</si>
  <si>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</si>
  <si>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</si>
  <si>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</si>
  <si>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</si>
  <si>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</si>
  <si>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</si>
  <si>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</si>
  <si>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</si>
  <si>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</si>
  <si>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</si>
  <si>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</si>
  <si>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</si>
  <si>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</si>
  <si>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</si>
  <si>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</si>
  <si>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</si>
  <si>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</si>
  <si>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</si>
  <si>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</si>
  <si>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</si>
  <si>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</si>
  <si>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</si>
  <si>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</si>
  <si>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</si>
  <si>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</si>
  <si>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</si>
  <si>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</si>
  <si>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</si>
  <si>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</si>
  <si>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</si>
  <si>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</si>
  <si>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</si>
  <si>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</si>
  <si>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</si>
  <si>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</si>
  <si>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</si>
  <si>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</si>
  <si>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</si>
  <si>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</si>
  <si>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</si>
  <si>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</si>
  <si>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</si>
  <si>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</si>
  <si>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</si>
  <si>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</si>
  <si>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</si>
  <si>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</si>
  <si>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</si>
  <si>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</si>
  <si>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</si>
  <si>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</si>
  <si>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</si>
  <si>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</si>
  <si>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</si>
  <si>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</si>
  <si>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</si>
  <si>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</si>
  <si>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</si>
  <si>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</si>
  <si>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</si>
  <si>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</si>
  <si>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</si>
  <si>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</si>
  <si>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</si>
  <si>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</si>
  <si>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</si>
  <si>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</si>
  <si>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</si>
  <si>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</si>
  <si>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</si>
  <si>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</si>
  <si>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</si>
  <si>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</si>
  <si>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</si>
  <si>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</si>
  <si>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</si>
  <si>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</si>
  <si>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</si>
  <si>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</si>
  <si>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</si>
  <si>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</si>
  <si>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</si>
  <si>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</si>
  <si>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</si>
  <si>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</si>
  <si>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</si>
  <si>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</si>
  <si>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</si>
  <si>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</si>
  <si>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</si>
  <si>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</si>
  <si>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</si>
  <si>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</si>
  <si>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</si>
  <si>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</si>
  <si>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</si>
  <si>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</si>
  <si>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</si>
  <si>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</si>
  <si>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</si>
  <si>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</si>
  <si>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</si>
  <si>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</si>
  <si>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</si>
  <si>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</si>
  <si>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</si>
  <si>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</si>
  <si>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</si>
  <si>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</si>
  <si>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</si>
  <si>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</si>
  <si>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</si>
  <si>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</si>
  <si>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</si>
  <si>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</si>
  <si>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</si>
  <si>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</si>
  <si>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</si>
  <si>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</si>
  <si>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</si>
  <si>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</si>
  <si>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</si>
  <si>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</si>
  <si>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</si>
  <si>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</si>
  <si>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</si>
  <si>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</si>
  <si>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</si>
  <si>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</si>
  <si>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</si>
  <si>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</si>
  <si>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</si>
  <si>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</si>
  <si>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</si>
  <si>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</si>
  <si>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</si>
  <si>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</si>
  <si>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</si>
  <si>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</si>
  <si>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</si>
  <si>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</si>
  <si>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</si>
  <si>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</si>
  <si>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</si>
  <si>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</si>
  <si>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</si>
  <si>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</si>
  <si>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</si>
  <si>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</si>
  <si>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</si>
  <si>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</si>
  <si>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</si>
  <si>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</si>
  <si>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</si>
  <si>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</si>
  <si>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</si>
  <si>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</si>
  <si>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</si>
  <si>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</si>
  <si>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</si>
  <si>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</si>
  <si>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</si>
  <si>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</si>
  <si>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</si>
  <si>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</si>
  <si>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</si>
  <si>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</si>
  <si>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</si>
  <si>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</si>
  <si>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</si>
  <si>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</si>
  <si>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</si>
  <si>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</si>
  <si>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</si>
  <si>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</si>
  <si>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</si>
  <si>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</si>
  <si>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</si>
  <si>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</si>
  <si>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</si>
  <si>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</si>
  <si>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</si>
  <si>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</si>
  <si>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</si>
  <si>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</si>
  <si>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</si>
  <si>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</si>
  <si>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</si>
  <si>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</si>
  <si>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</si>
  <si>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</si>
  <si>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</si>
  <si>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</si>
  <si>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</si>
  <si>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</si>
  <si>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</si>
  <si>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</si>
  <si>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</si>
  <si>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</si>
  <si>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</si>
  <si>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</si>
  <si>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</si>
  <si>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</si>
  <si>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</si>
  <si>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</si>
  <si>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</si>
  <si>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</si>
  <si>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</si>
  <si>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</si>
  <si>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</si>
  <si>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</si>
  <si>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</si>
  <si>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</si>
  <si>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</si>
  <si>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</si>
  <si>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</si>
  <si>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</si>
  <si>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</si>
  <si>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</si>
  <si>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</si>
  <si>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</si>
  <si>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</si>
  <si>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</si>
  <si>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</si>
  <si>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</si>
  <si>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</si>
  <si>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</si>
  <si>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</si>
  <si>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</si>
  <si>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</si>
  <si>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</si>
  <si>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</si>
  <si>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</si>
  <si>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</si>
  <si>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</si>
  <si>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</si>
  <si>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</si>
  <si>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</si>
  <si>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</si>
  <si>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</si>
  <si>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</si>
  <si>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</si>
  <si>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</si>
  <si>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</si>
  <si>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</si>
  <si>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</si>
  <si>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</si>
  <si>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</si>
  <si>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</si>
  <si>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</si>
  <si>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</si>
  <si>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</si>
  <si>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</si>
  <si>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</si>
  <si>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</si>
  <si>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</si>
  <si>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</si>
  <si>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</si>
  <si>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</si>
  <si>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</si>
  <si>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</si>
  <si>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</si>
  <si>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</si>
  <si>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</si>
  <si>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</si>
  <si>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</si>
  <si>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</si>
  <si>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</si>
  <si>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</si>
  <si>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</si>
  <si>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</si>
  <si>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</si>
  <si>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</si>
  <si>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</si>
  <si>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</si>
  <si>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</si>
  <si>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</si>
  <si>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</si>
  <si>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</si>
  <si>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</si>
  <si>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</si>
  <si>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</si>
  <si>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</si>
  <si>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</si>
  <si>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</si>
  <si>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</si>
  <si>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</si>
  <si>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</si>
  <si>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</si>
  <si>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</si>
  <si>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</si>
  <si>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</si>
  <si>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</si>
  <si>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</si>
  <si>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</si>
  <si>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</si>
  <si>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</si>
  <si>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</si>
  <si>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</si>
  <si>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</si>
  <si>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</si>
  <si>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</si>
  <si>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</si>
  <si>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</si>
  <si>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</si>
  <si>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</si>
  <si>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</si>
  <si>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</si>
  <si>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</si>
  <si>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</si>
  <si>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</si>
  <si>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</si>
  <si>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</si>
  <si>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</si>
  <si>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</si>
  <si>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</si>
  <si>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</si>
  <si>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</si>
  <si>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</si>
  <si>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</si>
  <si>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</si>
  <si>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</si>
  <si>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</si>
  <si>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</si>
  <si>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</si>
  <si>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</si>
  <si>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</si>
  <si>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</si>
  <si>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</si>
  <si>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</si>
  <si>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</si>
  <si>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</si>
  <si>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</si>
  <si>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</si>
  <si>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</si>
  <si>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</si>
  <si>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</si>
  <si>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</si>
  <si>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</si>
  <si>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</si>
  <si>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</si>
  <si>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</si>
  <si>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</si>
  <si>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</si>
  <si>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</si>
  <si>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</si>
  <si>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</si>
  <si>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</si>
  <si>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</si>
  <si>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</si>
  <si>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</si>
  <si>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</si>
  <si>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</si>
  <si>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</si>
  <si>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</si>
  <si>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</si>
  <si>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</si>
  <si>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</si>
  <si>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</si>
  <si>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</si>
  <si>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</si>
  <si>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</si>
  <si>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</si>
  <si>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</si>
  <si>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</si>
  <si>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</si>
  <si>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</si>
  <si>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</si>
  <si>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</si>
  <si>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</si>
  <si>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</si>
  <si>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</si>
  <si>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</si>
  <si>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</si>
  <si>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</si>
  <si>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</si>
  <si>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</si>
  <si>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</si>
  <si>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</si>
  <si>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</si>
  <si>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</si>
  <si>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</si>
  <si>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</si>
  <si>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</si>
  <si>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</si>
  <si>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</si>
  <si>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</si>
  <si>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</si>
  <si>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</si>
  <si>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</si>
  <si>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</si>
  <si>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</si>
  <si>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</si>
  <si>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</si>
  <si>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</si>
  <si>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</si>
  <si>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</si>
  <si>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</si>
  <si>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</si>
  <si>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</si>
  <si>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</si>
  <si>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</si>
  <si>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</si>
  <si>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</si>
  <si>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</si>
  <si>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</si>
  <si>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</si>
  <si>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</si>
  <si>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</si>
  <si>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</si>
  <si>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</si>
  <si>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</si>
  <si>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</si>
  <si>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</si>
  <si>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</si>
  <si>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</si>
  <si>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</si>
  <si>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</si>
  <si>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</si>
  <si>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</si>
  <si>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</si>
  <si>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</si>
  <si>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</si>
  <si>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</si>
  <si>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</si>
  <si>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</si>
  <si>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</si>
  <si>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</si>
  <si>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</si>
  <si>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</si>
  <si>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</si>
  <si>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</si>
  <si>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</si>
  <si>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</si>
  <si>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</si>
  <si>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</si>
  <si>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</si>
  <si>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</si>
  <si>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</si>
  <si>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</si>
  <si>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</si>
  <si>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</si>
  <si>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</si>
  <si>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</si>
  <si>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</si>
  <si>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</si>
  <si>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</si>
  <si>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</si>
  <si>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</si>
  <si>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</si>
  <si>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</si>
  <si>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</si>
  <si>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</si>
  <si>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</si>
  <si>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</si>
  <si>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</si>
  <si>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</si>
  <si>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</si>
  <si>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</si>
  <si>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</si>
  <si>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</si>
  <si>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</si>
  <si>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</si>
  <si>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</si>
  <si>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</si>
  <si>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</si>
  <si>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</si>
  <si>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</si>
  <si>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</si>
  <si>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</si>
  <si>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</si>
  <si>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</si>
  <si>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</si>
  <si>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</si>
  <si>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</si>
  <si>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</si>
  <si>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</si>
  <si>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</si>
  <si>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</si>
  <si>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</si>
  <si>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</si>
  <si>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</si>
  <si>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</si>
  <si>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</si>
  <si>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</si>
  <si>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</si>
  <si>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</si>
  <si>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</si>
  <si>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</si>
  <si>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</si>
  <si>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</si>
  <si>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</si>
  <si>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</si>
  <si>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</si>
  <si>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</si>
  <si>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</si>
  <si>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</si>
  <si>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</si>
  <si>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</si>
  <si>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</si>
  <si>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</si>
  <si>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</si>
  <si>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</si>
  <si>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</si>
  <si>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</si>
  <si>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</si>
  <si>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</si>
  <si>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</si>
  <si>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</si>
  <si>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</si>
  <si>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</si>
  <si>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</si>
  <si>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</si>
  <si>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</si>
  <si>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</si>
  <si>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</si>
  <si>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</si>
  <si>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</si>
  <si>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</si>
  <si>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</si>
  <si>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</si>
  <si>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</si>
  <si>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</si>
  <si>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</si>
  <si>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</si>
  <si>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</si>
  <si>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</si>
  <si>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</si>
  <si>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</si>
  <si>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</si>
  <si>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</si>
  <si>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</si>
  <si>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</si>
  <si>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</si>
  <si>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</si>
  <si>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</si>
  <si>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</si>
  <si>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</si>
  <si>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</si>
  <si>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</si>
  <si>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</si>
  <si>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</si>
  <si>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</si>
  <si>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</si>
  <si>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</si>
  <si>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</si>
  <si>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</si>
  <si>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</si>
  <si>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</si>
  <si>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</si>
  <si>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</si>
  <si>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</si>
  <si>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</si>
  <si>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</si>
  <si>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</si>
  <si>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</si>
  <si>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</si>
  <si>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</si>
  <si>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</si>
  <si>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</si>
  <si>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</si>
  <si>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</si>
  <si>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</si>
  <si>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</si>
  <si>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</si>
  <si>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</si>
  <si>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</si>
  <si>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</si>
  <si>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</si>
  <si>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</si>
  <si>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</si>
  <si>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</si>
  <si>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</si>
  <si>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</si>
  <si>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</si>
  <si>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</si>
  <si>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</si>
  <si>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</si>
  <si>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</si>
  <si>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</si>
  <si>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</si>
  <si>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</si>
  <si>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</si>
  <si>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</si>
  <si>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</si>
  <si>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</si>
  <si>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</si>
  <si>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</si>
  <si>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</si>
  <si>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</si>
  <si>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</si>
  <si>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</si>
  <si>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</si>
  <si>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</si>
  <si>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</si>
  <si>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</si>
  <si>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</si>
  <si>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</si>
  <si>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</si>
  <si>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</si>
  <si>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</si>
  <si>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</si>
  <si>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</si>
  <si>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</si>
  <si>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</si>
  <si>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</si>
  <si>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</si>
  <si>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</si>
  <si>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</si>
  <si>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</si>
  <si>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</si>
  <si>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</si>
  <si>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</si>
  <si>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</si>
  <si>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</si>
  <si>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</si>
  <si>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</si>
  <si>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</si>
  <si>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</si>
  <si>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</si>
  <si>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</si>
  <si>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</si>
  <si>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</si>
  <si>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</si>
  <si>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</si>
  <si>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</si>
  <si>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</si>
  <si>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</si>
  <si>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</si>
  <si>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</si>
  <si>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</si>
  <si>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</si>
  <si>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</si>
  <si>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</si>
  <si>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</si>
  <si>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</si>
  <si>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</si>
  <si>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</si>
  <si>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</si>
  <si>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</si>
  <si>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</si>
  <si>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</si>
  <si>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</si>
  <si>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</si>
  <si>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</si>
  <si>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</si>
  <si>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</si>
  <si>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</si>
  <si>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</si>
  <si>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</si>
  <si>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</si>
  <si>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</si>
  <si>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</si>
  <si>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</si>
  <si>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</si>
  <si>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</si>
  <si>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</si>
  <si>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</si>
  <si>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</si>
  <si>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</si>
  <si>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</si>
  <si>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</si>
  <si>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</si>
  <si>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</si>
  <si>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</si>
  <si>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</si>
  <si>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</si>
  <si>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</si>
  <si>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</si>
  <si>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</si>
  <si>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</si>
  <si>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</si>
  <si>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</si>
  <si>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</si>
  <si>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</si>
  <si>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</si>
  <si>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</si>
  <si>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</si>
  <si>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</si>
  <si>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</si>
  <si>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</si>
  <si>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</si>
  <si>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</si>
  <si>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</si>
  <si>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</si>
  <si>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</si>
  <si>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</si>
  <si>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</si>
  <si>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</si>
  <si>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</si>
  <si>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</si>
  <si>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</si>
  <si>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</si>
  <si>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</si>
  <si>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</si>
  <si>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</si>
  <si>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</si>
  <si>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</si>
  <si>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</si>
  <si>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</si>
  <si>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</si>
  <si>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</si>
  <si>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</si>
  <si>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</si>
  <si>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</si>
  <si>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</si>
  <si>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</si>
  <si>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</si>
  <si>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</si>
  <si>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</si>
  <si>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</si>
  <si>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</si>
  <si>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</si>
  <si>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</si>
  <si>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</si>
  <si>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</si>
  <si>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</si>
  <si>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</si>
  <si>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</si>
  <si>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</si>
  <si>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</si>
  <si>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</si>
  <si>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</si>
  <si>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</si>
  <si>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</si>
  <si>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</si>
  <si>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</si>
  <si>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</si>
  <si>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</si>
  <si>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</si>
  <si>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</si>
  <si>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</si>
  <si>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</si>
  <si>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</si>
  <si>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</si>
  <si>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</si>
  <si>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</si>
  <si>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</si>
  <si>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</si>
  <si>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</si>
  <si>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</si>
  <si>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</si>
  <si>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</si>
  <si>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</si>
  <si>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</si>
  <si>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</si>
  <si>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</si>
  <si>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</si>
  <si>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</si>
  <si>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</si>
  <si>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</si>
  <si>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</si>
  <si>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</si>
  <si>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</si>
  <si>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</si>
  <si>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</si>
  <si>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</si>
  <si>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</si>
  <si>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</si>
  <si>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</si>
  <si>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</si>
  <si>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</si>
  <si>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</si>
  <si>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</si>
  <si>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</si>
  <si>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</si>
  <si>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</si>
  <si>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</si>
  <si>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</si>
  <si>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</si>
  <si>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</si>
  <si>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</si>
  <si>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</si>
  <si>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</si>
  <si>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</si>
  <si>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</si>
  <si>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</si>
  <si>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</si>
  <si>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</si>
  <si>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</si>
  <si>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</si>
  <si>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</si>
  <si>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</si>
  <si>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</si>
  <si>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</si>
  <si>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</si>
  <si>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</si>
  <si>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</si>
  <si>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</si>
  <si>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</si>
  <si>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</si>
  <si>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</si>
  <si>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</si>
  <si>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</si>
  <si>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</si>
  <si>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</si>
  <si>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</si>
  <si>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</si>
  <si>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</si>
  <si>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</si>
  <si>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</si>
  <si>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</si>
  <si>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</si>
  <si>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</si>
  <si>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</si>
  <si>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</si>
  <si>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</si>
  <si>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</si>
  <si>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</si>
  <si>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</si>
  <si>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</si>
  <si>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</si>
  <si>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</si>
  <si>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</si>
  <si>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</si>
  <si>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</si>
  <si>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</si>
  <si>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</si>
  <si>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</si>
  <si>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</si>
  <si>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</si>
  <si>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</si>
  <si>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</si>
  <si>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</si>
  <si>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</si>
  <si>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</si>
  <si>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</si>
  <si>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</si>
  <si>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</si>
  <si>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</si>
  <si>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</si>
  <si>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</si>
  <si>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</si>
  <si>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</si>
  <si>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</si>
  <si>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</si>
  <si>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</si>
  <si>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</si>
  <si>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</si>
  <si>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</si>
  <si>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</si>
  <si>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</si>
  <si>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</si>
  <si>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</si>
  <si>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</si>
  <si>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</si>
  <si>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</si>
  <si>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</si>
  <si>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</si>
  <si>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</si>
  <si>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</si>
  <si>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</si>
  <si>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</si>
  <si>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</si>
  <si>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</si>
  <si>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</si>
  <si>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</si>
  <si>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</si>
  <si>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</si>
  <si>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</si>
  <si>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</si>
  <si>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</si>
  <si>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</si>
  <si>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</si>
  <si>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</si>
  <si>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</si>
  <si>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</si>
  <si>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</si>
  <si>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</si>
  <si>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</si>
  <si>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</si>
  <si>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</si>
  <si>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</si>
  <si>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</si>
  <si>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</si>
  <si>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</si>
  <si>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</si>
  <si>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</si>
  <si>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</si>
  <si>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</si>
  <si>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</si>
  <si>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</si>
  <si>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</si>
  <si>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</si>
  <si>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</si>
  <si>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</si>
  <si>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</si>
  <si>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</si>
  <si>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</si>
  <si>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</si>
  <si>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</si>
  <si>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</si>
  <si>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</si>
  <si>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</si>
  <si>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</si>
  <si>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</si>
  <si>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</si>
  <si>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</si>
  <si>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</si>
  <si>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</si>
  <si>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</si>
  <si>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</si>
  <si>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</si>
  <si>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</si>
  <si>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</si>
  <si>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</si>
  <si>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</si>
  <si>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</si>
  <si>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</si>
  <si>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</si>
  <si>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</si>
  <si>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</si>
  <si>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</si>
  <si>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</si>
  <si>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</si>
  <si>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</si>
  <si>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</si>
  <si>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</si>
  <si>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</si>
  <si>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</si>
  <si>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</si>
  <si>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</si>
  <si>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</si>
  <si>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</si>
  <si>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</si>
  <si>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</si>
  <si>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</si>
  <si>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</si>
  <si>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</si>
  <si>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</si>
  <si>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</si>
  <si>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</si>
  <si>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</si>
  <si>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</si>
  <si>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</si>
  <si>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</si>
  <si>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</si>
  <si>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</si>
  <si>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</si>
  <si>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</si>
  <si>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</si>
  <si>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</si>
  <si>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</si>
  <si>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</si>
  <si>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</si>
  <si>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</si>
  <si>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</si>
  <si>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</si>
  <si>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</si>
  <si>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</si>
  <si>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</si>
  <si>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</si>
  <si>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</si>
  <si>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</si>
  <si>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</si>
  <si>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</si>
  <si>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</si>
  <si>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</si>
  <si>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</si>
  <si>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</si>
  <si>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</si>
  <si>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</si>
  <si>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</si>
  <si>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</si>
  <si>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</si>
  <si>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</si>
  <si>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</si>
  <si>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</si>
  <si>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</si>
  <si>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</si>
  <si>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</si>
  <si>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</si>
  <si>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</si>
  <si>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</si>
  <si>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</si>
  <si>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</si>
  <si>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</si>
  <si>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</si>
  <si>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</si>
  <si>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</si>
  <si>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</si>
  <si>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</si>
  <si>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</si>
  <si>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</si>
  <si>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</si>
  <si>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</si>
  <si>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</si>
  <si>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</si>
  <si>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</si>
  <si>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</si>
  <si>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</si>
  <si>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</si>
  <si>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</si>
  <si>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</si>
  <si>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</si>
  <si>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</si>
  <si>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</si>
  <si>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</si>
  <si>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</si>
  <si>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</si>
  <si>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</si>
  <si>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</si>
  <si>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</si>
  <si>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</si>
  <si>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</si>
  <si>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</si>
  <si>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</si>
  <si>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</si>
  <si>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</si>
  <si>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</si>
  <si>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</si>
  <si>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</si>
  <si>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</si>
  <si>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</si>
  <si>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</si>
  <si>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</si>
  <si>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</si>
  <si>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</si>
  <si>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</si>
  <si>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</si>
  <si>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</si>
  <si>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</si>
  <si>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</si>
  <si>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</si>
  <si>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</si>
  <si>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</si>
  <si>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</si>
  <si>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</si>
  <si>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</si>
  <si>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</si>
  <si>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</si>
  <si>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</si>
  <si>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</si>
  <si>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</si>
  <si>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</si>
  <si>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</si>
  <si>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</si>
  <si>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</si>
  <si>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</si>
  <si>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</si>
  <si>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</si>
  <si>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</si>
  <si>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</si>
  <si>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</si>
  <si>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</si>
  <si>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</si>
  <si>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</si>
  <si>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</si>
  <si>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</si>
  <si>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</si>
  <si>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</si>
  <si>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</si>
  <si>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</si>
  <si>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</si>
  <si>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</si>
  <si>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</si>
  <si>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</si>
  <si>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</si>
  <si>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</si>
  <si>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</si>
  <si>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</si>
  <si>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</si>
  <si>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</si>
  <si>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</si>
  <si>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</si>
  <si>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</si>
  <si>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</si>
  <si>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</si>
  <si>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</si>
  <si>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</si>
  <si>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</si>
  <si>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</si>
  <si>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</si>
  <si>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</si>
  <si>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</si>
  <si>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</si>
  <si>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</si>
  <si>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</si>
  <si>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</si>
  <si>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</si>
  <si>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</si>
  <si>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</si>
  <si>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</si>
  <si>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</si>
  <si>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</si>
  <si>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</si>
  <si>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</si>
  <si>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</si>
  <si>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</si>
  <si>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</si>
  <si>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</si>
  <si>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</si>
  <si>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</si>
  <si>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</si>
  <si>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</si>
  <si>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</si>
  <si>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</si>
  <si>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</si>
  <si>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</si>
  <si>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</si>
  <si>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</si>
  <si>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</si>
  <si>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</si>
  <si>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</si>
  <si>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</si>
  <si>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</si>
  <si>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</si>
  <si>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</si>
  <si>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</si>
  <si>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</si>
  <si>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</si>
  <si>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</si>
  <si>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</si>
  <si>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</si>
  <si>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</si>
  <si>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</si>
  <si>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</si>
  <si>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</si>
  <si>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</si>
  <si>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</si>
  <si>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</si>
  <si>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</si>
  <si>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</si>
  <si>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</si>
  <si>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</si>
  <si>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</si>
  <si>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</si>
  <si>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</si>
  <si>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</si>
  <si>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</si>
  <si>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</si>
  <si>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</si>
  <si>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</si>
  <si>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</si>
  <si>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</si>
  <si>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</si>
  <si>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</si>
  <si>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</si>
  <si>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</si>
  <si>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</si>
  <si>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</si>
  <si>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</si>
  <si>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</si>
  <si>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</si>
  <si>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</si>
  <si>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</si>
  <si>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</si>
  <si>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</si>
  <si>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</si>
  <si>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</si>
  <si>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</si>
  <si>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</si>
  <si>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</si>
  <si>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</si>
  <si>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</si>
  <si>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</si>
  <si>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</si>
  <si>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</si>
  <si>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</si>
  <si>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</si>
  <si>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</si>
  <si>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</si>
  <si>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</si>
  <si>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</si>
  <si>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</si>
  <si>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</si>
  <si>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</si>
  <si>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</si>
  <si>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</si>
  <si>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</si>
  <si>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</si>
  <si>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</si>
  <si>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</si>
  <si>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</si>
  <si>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</si>
  <si>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</si>
  <si>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</si>
  <si>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</si>
  <si>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</si>
  <si>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</si>
  <si>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</si>
  <si>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</si>
  <si>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</si>
  <si>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</si>
  <si>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</si>
  <si>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</si>
  <si>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</si>
  <si>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</si>
  <si>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</si>
  <si>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</si>
  <si>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</si>
  <si>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</si>
  <si>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</si>
  <si>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</si>
  <si>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</si>
  <si>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</si>
  <si>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</si>
  <si>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</si>
  <si>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</si>
  <si>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</si>
  <si>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</si>
  <si>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</si>
  <si>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</si>
  <si>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</si>
  <si>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</si>
  <si>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</si>
  <si>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</si>
  <si>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</si>
  <si>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</si>
  <si>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</si>
  <si>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</si>
  <si>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</si>
  <si>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</si>
  <si>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</si>
  <si>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</si>
  <si>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</si>
  <si>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</si>
  <si>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</si>
  <si>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</si>
  <si>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</si>
  <si>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</si>
  <si>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</si>
  <si>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</si>
  <si>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</si>
  <si>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</si>
  <si>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</si>
  <si>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</si>
  <si>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</si>
  <si>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</si>
  <si>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</si>
  <si>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</si>
  <si>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</si>
  <si>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</si>
  <si>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</si>
  <si>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</si>
  <si>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</si>
  <si>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</si>
  <si>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</si>
  <si>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</si>
  <si>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</si>
  <si>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</si>
  <si>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</si>
  <si>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</si>
  <si>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</si>
  <si>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</si>
  <si>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</si>
  <si>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</si>
  <si>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</si>
  <si>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</si>
  <si>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</si>
  <si>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</si>
  <si>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</si>
  <si>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</si>
  <si>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</si>
  <si>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</si>
  <si>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</si>
  <si>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</si>
  <si>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</si>
  <si>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</si>
  <si>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</si>
  <si>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</si>
  <si>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</si>
  <si>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</si>
  <si>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</si>
  <si>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</si>
  <si>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</si>
  <si>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</si>
  <si>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</si>
  <si>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</si>
  <si>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</si>
  <si>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</si>
  <si>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</si>
  <si>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</si>
  <si>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</si>
  <si>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</si>
  <si>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</si>
  <si>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</si>
  <si>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</si>
  <si>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</si>
  <si>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</si>
  <si>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</si>
  <si>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</si>
  <si>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</si>
  <si>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</si>
  <si>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</si>
  <si>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</si>
  <si>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</si>
  <si>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</si>
  <si>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</si>
  <si>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</si>
  <si>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</si>
  <si>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</si>
  <si>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</si>
  <si>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</si>
  <si>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</si>
  <si>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</si>
  <si>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</si>
  <si>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</si>
  <si>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</si>
  <si>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</si>
  <si>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</si>
  <si>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</si>
  <si>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</si>
  <si>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</si>
  <si>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</si>
  <si>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</si>
  <si>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</si>
  <si>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</si>
  <si>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</si>
  <si>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</si>
  <si>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</si>
  <si>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</si>
  <si>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</si>
  <si>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</si>
  <si>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</si>
  <si>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</si>
  <si>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</si>
  <si>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</si>
  <si>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</si>
  <si>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</si>
  <si>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</si>
  <si>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</si>
  <si>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</si>
  <si>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</si>
  <si>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</si>
  <si>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</si>
  <si>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</si>
  <si>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</si>
  <si>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</si>
  <si>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</si>
  <si>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</si>
  <si>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</si>
  <si>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</si>
  <si>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</si>
  <si>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</si>
  <si>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</si>
  <si>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</si>
  <si>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</si>
  <si>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</si>
  <si>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</si>
  <si>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</si>
  <si>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</si>
  <si>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</si>
  <si>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</si>
  <si>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</si>
  <si>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</si>
  <si>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</si>
  <si>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</si>
  <si>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</si>
  <si>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</si>
  <si>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</si>
  <si>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</si>
  <si>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</si>
  <si>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</si>
  <si>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</si>
  <si>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</si>
  <si>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</si>
  <si>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</si>
  <si>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</si>
  <si>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</si>
  <si>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</si>
  <si>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</si>
  <si>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</si>
  <si>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</si>
  <si>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</si>
  <si>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</si>
  <si>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</si>
  <si>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</si>
  <si>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</si>
  <si>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</si>
  <si>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</si>
  <si>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</si>
  <si>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</si>
  <si>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</si>
  <si>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</si>
  <si>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</si>
  <si>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</si>
  <si>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</si>
  <si>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</si>
  <si>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</si>
  <si>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</si>
  <si>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</si>
  <si>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</si>
  <si>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</si>
  <si>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</si>
  <si>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</si>
  <si>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</si>
  <si>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</si>
  <si>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</si>
  <si>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</si>
  <si>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</si>
  <si>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</si>
  <si>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</si>
  <si>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</si>
  <si>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</si>
  <si>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</si>
  <si>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</si>
  <si>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</si>
  <si>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</si>
  <si>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</si>
  <si>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</si>
  <si>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</si>
  <si>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</si>
  <si>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</si>
  <si>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</si>
  <si>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</si>
  <si>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</si>
  <si>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</si>
  <si>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</si>
  <si>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</si>
  <si>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</si>
  <si>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</si>
  <si>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</si>
  <si>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</si>
  <si>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</si>
  <si>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</si>
  <si>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</si>
  <si>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</si>
  <si>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</si>
  <si>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</si>
  <si>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</si>
  <si>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</si>
  <si>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</si>
  <si>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</si>
  <si>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</si>
  <si>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</si>
  <si>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</si>
  <si>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</si>
  <si>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</si>
  <si>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</si>
  <si>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</si>
  <si>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</si>
  <si>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</si>
  <si>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</si>
  <si>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</si>
  <si>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</si>
  <si>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</si>
  <si>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</si>
  <si>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</si>
  <si>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</si>
  <si>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</si>
  <si>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</si>
  <si>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</si>
  <si>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</si>
  <si>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</si>
  <si>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</si>
  <si>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</si>
  <si>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</si>
  <si>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</si>
  <si>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</si>
  <si>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</si>
  <si>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</si>
  <si>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</si>
  <si>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</si>
  <si>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</si>
  <si>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</si>
  <si>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</si>
  <si>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</si>
  <si>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</si>
  <si>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</si>
  <si>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</si>
  <si>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</si>
  <si>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</si>
  <si>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</si>
  <si>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</si>
  <si>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</si>
  <si>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</si>
  <si>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</si>
  <si>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</si>
  <si>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</si>
  <si>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</si>
  <si>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</si>
  <si>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</si>
  <si>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</si>
  <si>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</si>
  <si>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</si>
  <si>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</si>
  <si>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</si>
  <si>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</si>
  <si>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</si>
  <si>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</si>
  <si>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</si>
  <si>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</si>
  <si>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</si>
  <si>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</si>
  <si>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</si>
  <si>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</si>
  <si>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</si>
  <si>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</si>
  <si>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</si>
  <si>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</si>
  <si>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</si>
  <si>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</si>
  <si>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</si>
  <si>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</si>
  <si>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</si>
  <si>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</si>
  <si>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</si>
  <si>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</si>
  <si>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</si>
  <si>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</si>
  <si>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</si>
  <si>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</si>
  <si>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</si>
  <si>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</si>
  <si>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</si>
  <si>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</si>
  <si>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</si>
  <si>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</si>
  <si>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</si>
  <si>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</si>
  <si>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</si>
  <si>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</si>
  <si>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</si>
  <si>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</si>
  <si>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</si>
  <si>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</si>
  <si>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</si>
  <si>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</si>
  <si>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</si>
  <si>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</si>
  <si>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</si>
  <si>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</si>
  <si>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</si>
  <si>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</si>
  <si>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</si>
  <si>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</si>
  <si>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</si>
  <si>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</si>
  <si>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</si>
  <si>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</si>
  <si>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</si>
  <si>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</si>
  <si>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</si>
  <si>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</si>
  <si>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</si>
  <si>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</si>
  <si>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</si>
  <si>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</si>
  <si>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</si>
  <si>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</si>
  <si>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</si>
  <si>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</si>
  <si>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</si>
  <si>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</si>
  <si>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</si>
  <si>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</si>
  <si>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</si>
  <si>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</si>
  <si>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</si>
  <si>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</si>
  <si>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</si>
  <si>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</si>
  <si>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</si>
  <si>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</si>
  <si>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</si>
  <si>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</si>
  <si>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</si>
  <si>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</si>
  <si>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</si>
  <si>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</si>
  <si>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</si>
  <si>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</si>
  <si>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</si>
  <si>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</si>
  <si>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</si>
  <si>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</si>
  <si>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</si>
  <si>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</si>
  <si>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</si>
  <si>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</si>
  <si>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</si>
  <si>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</si>
  <si>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</si>
  <si>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</si>
  <si>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</si>
  <si>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</si>
  <si>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</si>
  <si>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</si>
  <si>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</si>
  <si>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</si>
  <si>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</si>
  <si>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</si>
  <si>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</si>
  <si>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</si>
  <si>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</si>
  <si>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</si>
  <si>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</si>
  <si>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</si>
  <si>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</si>
  <si>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</si>
  <si>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</si>
  <si>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</si>
  <si>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</si>
  <si>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</si>
  <si>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</si>
  <si>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</si>
  <si>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</si>
  <si>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</si>
  <si>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</si>
  <si>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</si>
  <si>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</si>
  <si>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</si>
  <si>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</si>
  <si>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</si>
  <si>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</si>
  <si>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</si>
  <si>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</si>
  <si>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</si>
  <si>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</si>
  <si>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</si>
  <si>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</si>
  <si>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</si>
  <si>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</si>
  <si>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</si>
  <si>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</si>
  <si>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</si>
  <si>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</si>
  <si>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</si>
  <si>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</si>
  <si>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</si>
  <si>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</si>
  <si>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</si>
  <si>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</si>
  <si>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</si>
  <si>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</si>
  <si>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</si>
  <si>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</si>
  <si>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</si>
  <si>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</si>
  <si>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</si>
  <si>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</si>
  <si>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</si>
  <si>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</si>
  <si>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</si>
  <si>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</si>
  <si>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</si>
  <si>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</si>
  <si>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</si>
  <si>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</si>
  <si>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</si>
  <si>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</si>
  <si>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</si>
  <si>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</si>
  <si>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</si>
  <si>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</si>
  <si>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</si>
  <si>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</si>
  <si>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</si>
  <si>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</si>
  <si>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</si>
  <si>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</si>
  <si>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</si>
  <si>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</si>
  <si>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</si>
  <si>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</si>
  <si>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</si>
  <si>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</si>
  <si>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</si>
  <si>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</si>
  <si>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</si>
  <si>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</si>
  <si>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</si>
  <si>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</si>
  <si>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</si>
  <si>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</si>
  <si>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</si>
  <si>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</si>
  <si>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</si>
  <si>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</si>
  <si>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</si>
  <si>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</si>
  <si>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</si>
  <si>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</si>
  <si>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</si>
  <si>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</si>
  <si>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</si>
  <si>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</si>
  <si>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</si>
  <si>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</si>
  <si>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</si>
  <si>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</si>
  <si>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</si>
  <si>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</si>
  <si>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</si>
  <si>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</si>
  <si>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</si>
  <si>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</si>
  <si>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</si>
  <si>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</si>
  <si>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</si>
  <si>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</si>
  <si>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</si>
  <si>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</si>
  <si>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</si>
  <si>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</si>
  <si>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</si>
  <si>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</si>
  <si>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</si>
  <si>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</si>
  <si>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</si>
  <si>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</si>
  <si>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</si>
  <si>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</si>
  <si>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</si>
  <si>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</si>
  <si>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</si>
  <si>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</si>
  <si>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</si>
  <si>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</si>
  <si>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</si>
  <si>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</si>
  <si>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</si>
  <si>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</si>
  <si>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</si>
  <si>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</si>
  <si>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</si>
  <si>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</si>
  <si>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</si>
  <si>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</si>
  <si>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</si>
  <si>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</si>
  <si>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</si>
  <si>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</si>
  <si>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</si>
  <si>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</si>
  <si>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</si>
  <si>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</si>
  <si>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</si>
  <si>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</si>
  <si>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</si>
  <si>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</si>
  <si>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</si>
  <si>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</si>
  <si>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</si>
  <si>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</si>
  <si>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</si>
  <si>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</si>
  <si>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</si>
  <si>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</si>
  <si>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</si>
  <si>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</si>
  <si>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</si>
  <si>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</si>
  <si>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</si>
  <si>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</si>
  <si>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</si>
  <si>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</si>
  <si>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</si>
  <si>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</si>
  <si>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</si>
  <si>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</si>
  <si>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</si>
  <si>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</si>
  <si>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</si>
  <si>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</si>
  <si>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</si>
  <si>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</si>
  <si>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</si>
  <si>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</si>
  <si>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</si>
  <si>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</si>
  <si>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</si>
  <si>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</si>
  <si>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</si>
  <si>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</si>
  <si>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</si>
  <si>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</si>
  <si>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</si>
  <si>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</si>
  <si>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</si>
  <si>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</si>
  <si>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</si>
  <si>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</si>
  <si>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</si>
  <si>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</si>
  <si>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</si>
  <si>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</si>
  <si>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</si>
  <si>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</si>
  <si>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</si>
  <si>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</si>
  <si>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</si>
  <si>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</si>
  <si>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</si>
  <si>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</si>
  <si>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</si>
  <si>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</si>
  <si>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</si>
  <si>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</si>
  <si>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</si>
  <si>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</si>
  <si>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</si>
  <si>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</si>
  <si>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</si>
  <si>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</si>
  <si>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</si>
  <si>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</si>
  <si>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</si>
  <si>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</si>
  <si>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</si>
  <si>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</si>
  <si>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</si>
  <si>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</si>
  <si>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</si>
  <si>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</si>
  <si>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</si>
  <si>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</si>
  <si>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</si>
  <si>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</si>
  <si>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</si>
  <si>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</si>
  <si>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</si>
  <si>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</si>
  <si>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</si>
  <si>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</si>
  <si>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</si>
  <si>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</si>
  <si>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</si>
  <si>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</si>
  <si>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</si>
  <si>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</si>
  <si>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</si>
  <si>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</si>
  <si>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</si>
  <si>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</si>
  <si>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</si>
  <si>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</si>
  <si>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</si>
  <si>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</si>
  <si>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</si>
  <si>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</si>
  <si>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</si>
  <si>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</si>
  <si>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</si>
  <si>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</si>
  <si>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</si>
  <si>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</si>
  <si>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</si>
  <si>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</si>
  <si>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</si>
  <si>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</si>
  <si>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</si>
  <si>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</si>
  <si>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</si>
  <si>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</si>
  <si>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</si>
  <si>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</si>
  <si>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</si>
  <si>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</si>
  <si>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</si>
  <si>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</si>
  <si>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</si>
  <si>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</si>
  <si>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</si>
  <si>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</si>
  <si>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</si>
  <si>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</si>
  <si>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</si>
  <si>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</si>
  <si>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</si>
  <si>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</si>
  <si>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</si>
  <si>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</si>
  <si>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</si>
  <si>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</si>
  <si>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</si>
  <si>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</si>
  <si>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</si>
  <si>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</si>
  <si>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</si>
  <si>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</si>
  <si>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</si>
  <si>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</si>
  <si>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</si>
  <si>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</si>
  <si>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</si>
  <si>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</si>
  <si>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</si>
  <si>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</si>
  <si>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</si>
  <si>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</si>
  <si>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</si>
  <si>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</si>
  <si>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</si>
  <si>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</si>
  <si>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</si>
  <si>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</si>
  <si>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</si>
  <si>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</si>
  <si>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</si>
  <si>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</si>
  <si>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</si>
  <si>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</si>
  <si>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</si>
  <si>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</si>
  <si>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</si>
  <si>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</si>
  <si>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</si>
  <si>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</si>
  <si>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</si>
  <si>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</si>
  <si>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</si>
  <si>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</si>
  <si>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</si>
  <si>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</si>
  <si>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</si>
  <si>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</si>
  <si>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</si>
  <si>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</si>
  <si>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</si>
  <si>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</si>
  <si>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</si>
  <si>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</si>
  <si>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</si>
  <si>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</si>
  <si>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</si>
  <si>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</si>
  <si>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</si>
  <si>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</si>
  <si>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</si>
  <si>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</si>
  <si>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</si>
  <si>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</si>
  <si>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</si>
  <si>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</si>
  <si>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</si>
  <si>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</si>
  <si>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</si>
  <si>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</si>
  <si>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</si>
  <si>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</si>
  <si>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</si>
  <si>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</si>
  <si>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</si>
  <si>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</si>
  <si>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</si>
  <si>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</si>
  <si>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</si>
  <si>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</si>
  <si>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</si>
  <si>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</si>
  <si>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</si>
  <si>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</si>
  <si>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</si>
  <si>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</si>
  <si>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</si>
  <si>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</si>
  <si>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</si>
  <si>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</si>
  <si>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</si>
  <si>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</si>
  <si>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</si>
  <si>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</si>
  <si>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</si>
  <si>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</si>
  <si>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</si>
  <si>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</si>
  <si>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</si>
  <si>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</si>
  <si>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</si>
  <si>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</si>
  <si>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</si>
  <si>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</si>
  <si>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</si>
  <si>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</si>
  <si>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</si>
  <si>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</si>
  <si>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</si>
  <si>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</si>
  <si>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</si>
  <si>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</si>
  <si>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</si>
  <si>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</si>
  <si>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</si>
  <si>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</si>
  <si>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</si>
  <si>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</si>
  <si>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</si>
  <si>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</si>
  <si>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</si>
  <si>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</si>
  <si>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</si>
  <si>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</si>
  <si>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</si>
  <si>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</si>
  <si>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</si>
  <si>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</si>
  <si>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</si>
  <si>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</si>
  <si>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</si>
  <si>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</si>
  <si>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</si>
  <si>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</si>
  <si>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</si>
  <si>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</si>
  <si>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</si>
  <si>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</si>
  <si>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</si>
  <si>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</si>
  <si>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</si>
  <si>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</si>
  <si>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</si>
  <si>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</si>
  <si>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</si>
  <si>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</si>
  <si>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</si>
  <si>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</si>
  <si>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</si>
  <si>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</si>
  <si>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</si>
  <si>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</si>
  <si>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</si>
  <si>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</si>
  <si>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</si>
  <si>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</si>
  <si>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</si>
  <si>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</si>
  <si>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</si>
  <si>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</si>
  <si>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</si>
  <si>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</si>
  <si>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</si>
  <si>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</si>
  <si>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</si>
  <si>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</si>
  <si>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</si>
  <si>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</si>
  <si>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</si>
  <si>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</si>
  <si>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</si>
  <si>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</si>
  <si>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</si>
  <si>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</si>
  <si>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</si>
  <si>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</si>
  <si>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</si>
  <si>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</si>
  <si>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</si>
  <si>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</si>
  <si>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</si>
  <si>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</si>
  <si>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</si>
  <si>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</si>
  <si>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</si>
  <si>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</si>
  <si>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</si>
  <si>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</si>
  <si>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</si>
  <si>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</si>
  <si>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</si>
  <si>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</si>
  <si>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</si>
  <si>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</si>
  <si>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</si>
  <si>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</si>
  <si>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</si>
  <si>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</si>
  <si>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</si>
  <si>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</si>
  <si>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</si>
  <si>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</si>
  <si>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</si>
  <si>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</si>
  <si>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</si>
  <si>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</si>
  <si>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</si>
  <si>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</si>
  <si>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</si>
  <si>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</si>
  <si>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</si>
  <si>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</si>
  <si>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</si>
  <si>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</si>
  <si>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</si>
  <si>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</si>
  <si>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</si>
  <si>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</si>
  <si>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</si>
  <si>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</si>
  <si>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</si>
  <si>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</si>
  <si>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</si>
  <si>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</si>
  <si>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</si>
  <si>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</si>
  <si>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</si>
  <si>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</si>
  <si>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</si>
  <si>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</si>
  <si>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</si>
  <si>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</si>
  <si>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</si>
  <si>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</si>
  <si>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</si>
  <si>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</si>
  <si>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</si>
  <si>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</si>
  <si>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</si>
  <si>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</si>
  <si>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</si>
  <si>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</si>
  <si>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</si>
  <si>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</si>
  <si>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</si>
  <si>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</si>
  <si>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</si>
  <si>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</si>
  <si>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</si>
  <si>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</si>
  <si>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</si>
  <si>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</si>
  <si>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</si>
  <si>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</si>
  <si>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</si>
  <si>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</si>
  <si>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</si>
  <si>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</si>
  <si>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</si>
  <si>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</si>
  <si>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</si>
  <si>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</si>
  <si>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</si>
  <si>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</si>
  <si>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</si>
  <si>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</si>
  <si>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</si>
  <si>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</si>
  <si>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</si>
  <si>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</si>
  <si>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</si>
  <si>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</si>
  <si>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</si>
  <si>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</si>
  <si>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</si>
  <si>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</si>
  <si>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</si>
  <si>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</si>
  <si>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</si>
  <si>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</si>
  <si>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</si>
  <si>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</si>
  <si>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</si>
  <si>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</si>
  <si>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</si>
  <si>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</si>
  <si>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</si>
  <si>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</si>
  <si>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</si>
  <si>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</si>
  <si>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</si>
  <si>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</si>
  <si>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</si>
  <si>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</si>
  <si>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</si>
  <si>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</si>
  <si>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</si>
  <si>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</si>
  <si>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</si>
  <si>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</si>
  <si>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</si>
  <si>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</si>
  <si>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</si>
  <si>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</si>
  <si>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</si>
  <si>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</si>
  <si>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</si>
  <si>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</si>
  <si>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</si>
  <si>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</si>
  <si>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</si>
  <si>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</si>
  <si>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</si>
  <si>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</si>
  <si>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</si>
  <si>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</si>
  <si>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</si>
  <si>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</si>
  <si>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</si>
  <si>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</si>
  <si>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</si>
  <si>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</si>
  <si>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</si>
  <si>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</si>
  <si>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</si>
  <si>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</si>
  <si>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</si>
  <si>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</si>
  <si>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</si>
  <si>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</si>
  <si>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</si>
  <si>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</si>
  <si>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</si>
  <si>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</si>
  <si>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</si>
  <si>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</si>
  <si>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</si>
  <si>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</si>
  <si>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</si>
  <si>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</si>
  <si>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</si>
  <si>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</si>
  <si>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</si>
  <si>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</si>
  <si>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</si>
  <si>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</si>
  <si>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</si>
  <si>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</si>
  <si>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</si>
  <si>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</si>
  <si>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</si>
  <si>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</si>
  <si>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</si>
  <si>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</si>
  <si>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</si>
  <si>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</si>
  <si>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</si>
  <si>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</si>
  <si>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</si>
  <si>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</si>
  <si>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</si>
  <si>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</si>
  <si>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</si>
  <si>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</si>
  <si>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</si>
  <si>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</si>
  <si>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</si>
  <si>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</si>
  <si>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</si>
  <si>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</si>
  <si>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</si>
  <si>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</si>
  <si>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</si>
  <si>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</si>
  <si>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</si>
  <si>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</si>
  <si>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</si>
  <si>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</si>
  <si>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</si>
  <si>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</si>
  <si>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</si>
  <si>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</si>
  <si>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</si>
  <si>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</si>
  <si>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</si>
  <si>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</si>
  <si>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</si>
  <si>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</si>
  <si>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</si>
  <si>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</si>
  <si>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</si>
  <si>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</si>
  <si>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</si>
  <si>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</si>
  <si>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</si>
  <si>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</si>
  <si>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</si>
  <si>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</si>
  <si>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</si>
  <si>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</si>
  <si>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</si>
  <si>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</si>
  <si>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</si>
  <si>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</si>
  <si>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</si>
  <si>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</si>
  <si>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</si>
  <si>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</si>
  <si>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</si>
  <si>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</si>
  <si>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</si>
  <si>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</si>
  <si>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</si>
  <si>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</si>
  <si>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</si>
  <si>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</si>
  <si>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</si>
  <si>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</si>
  <si>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</si>
  <si>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</si>
  <si>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</si>
  <si>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</si>
  <si>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</si>
  <si>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</si>
  <si>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</si>
  <si>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</si>
  <si>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</si>
  <si>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</si>
  <si>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</si>
  <si>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</si>
  <si>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</si>
  <si>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</si>
  <si>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</si>
  <si>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</si>
  <si>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</si>
  <si>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</si>
  <si>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</si>
  <si>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</si>
  <si>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</si>
  <si>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</si>
  <si>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</si>
  <si>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</si>
  <si>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</si>
  <si>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</si>
  <si>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</si>
  <si>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</si>
  <si>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</si>
  <si>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</si>
  <si>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</si>
  <si>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</si>
  <si>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</si>
  <si>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</si>
  <si>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</si>
  <si>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</si>
  <si>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</si>
  <si>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</si>
  <si>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</si>
  <si>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</si>
  <si>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</si>
  <si>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</si>
  <si>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</si>
  <si>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</si>
  <si>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</si>
  <si>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</si>
  <si>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</si>
  <si>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</si>
  <si>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</si>
  <si>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</si>
  <si>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</si>
  <si>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</si>
  <si>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</si>
  <si>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</si>
  <si>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</si>
  <si>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</si>
  <si>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</si>
  <si>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</si>
  <si>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</si>
  <si>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</si>
  <si>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</si>
  <si>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</si>
  <si>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</si>
  <si>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</si>
  <si>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</si>
  <si>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</si>
  <si>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</si>
  <si>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</si>
  <si>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</si>
  <si>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</si>
  <si>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</si>
  <si>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</si>
  <si>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</si>
  <si>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</si>
  <si>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</si>
  <si>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</si>
  <si>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</si>
  <si>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</si>
  <si>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</si>
  <si>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</si>
  <si>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</si>
  <si>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</si>
  <si>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</si>
  <si>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</si>
  <si>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</si>
  <si>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</si>
  <si>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</si>
  <si>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</si>
  <si>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</si>
  <si>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</si>
  <si>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</si>
  <si>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</si>
  <si>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</si>
  <si>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</si>
  <si>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</si>
  <si>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</si>
  <si>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</si>
  <si>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</si>
  <si>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</si>
  <si>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</si>
  <si>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</si>
  <si>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</si>
  <si>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</si>
  <si>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</si>
  <si>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</si>
  <si>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</si>
  <si>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</si>
  <si>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</si>
  <si>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</si>
  <si>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</si>
  <si>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</si>
  <si>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</si>
  <si>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</si>
  <si>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</si>
  <si>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</si>
  <si>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</si>
  <si>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</si>
  <si>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</si>
  <si>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</si>
  <si>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</si>
  <si>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</si>
  <si>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</si>
  <si>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</si>
  <si>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</si>
  <si>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</si>
  <si>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</si>
  <si>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</si>
  <si>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</si>
  <si>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</si>
  <si>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</si>
  <si>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</si>
  <si>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</si>
  <si>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</si>
  <si>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</si>
  <si>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</si>
  <si>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</si>
  <si>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</si>
  <si>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</si>
  <si>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</si>
  <si>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</si>
  <si>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</si>
  <si>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</si>
  <si>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</si>
  <si>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</si>
  <si>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</si>
  <si>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</si>
  <si>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</si>
  <si>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</si>
  <si>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</si>
  <si>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</si>
  <si>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</si>
  <si>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</si>
  <si>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</si>
  <si>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</si>
  <si>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</si>
  <si>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</si>
  <si>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</si>
  <si>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</si>
  <si>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</si>
  <si>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</si>
  <si>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</si>
  <si>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</si>
  <si>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</si>
  <si>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</si>
  <si>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</si>
  <si>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</si>
  <si>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</si>
  <si>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</si>
  <si>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</si>
  <si>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</si>
  <si>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</si>
  <si>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</si>
  <si>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</si>
  <si>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</si>
  <si>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</si>
  <si>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</si>
  <si>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</si>
  <si>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</si>
  <si>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</si>
  <si>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</si>
  <si>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</si>
  <si>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</si>
  <si>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</si>
  <si>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</si>
  <si>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</si>
  <si>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</si>
  <si>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</si>
  <si>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</si>
  <si>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</si>
  <si>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</si>
  <si>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</si>
  <si>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</si>
  <si>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</si>
  <si>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</si>
  <si>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</si>
  <si>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</si>
  <si>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</si>
  <si>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</si>
  <si>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</si>
  <si>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</si>
  <si>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</si>
  <si>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</si>
  <si>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</si>
  <si>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</si>
  <si>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</si>
  <si>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</si>
  <si>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</si>
  <si>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</si>
  <si>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</si>
  <si>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</si>
  <si>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</si>
  <si>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</si>
  <si>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</si>
  <si>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</si>
  <si>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</si>
  <si>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</si>
  <si>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</si>
  <si>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</si>
  <si>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</si>
  <si>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</si>
  <si>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</si>
  <si>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</si>
  <si>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</si>
  <si>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</si>
  <si>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</si>
  <si>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</si>
  <si>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</si>
  <si>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</si>
  <si>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</si>
  <si>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</si>
  <si>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</si>
  <si>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</si>
  <si>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</si>
  <si>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</si>
  <si>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</si>
  <si>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</si>
  <si>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</si>
  <si>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</si>
  <si>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</si>
  <si>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</si>
  <si>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</si>
  <si>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</si>
  <si>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</si>
  <si>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</si>
  <si>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</si>
  <si>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</si>
  <si>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</si>
  <si>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</si>
  <si>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</si>
  <si>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</si>
  <si>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</si>
  <si>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</si>
  <si>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</si>
  <si>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</si>
  <si>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</si>
  <si>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</si>
  <si>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</si>
  <si>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</si>
  <si>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</si>
  <si>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</si>
  <si>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</si>
  <si>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</si>
  <si>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</si>
  <si>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</si>
  <si>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</si>
  <si>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</si>
  <si>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</si>
  <si>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</si>
  <si>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</si>
  <si>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</si>
  <si>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</si>
  <si>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</si>
  <si>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</si>
  <si>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</si>
  <si>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</si>
  <si>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</si>
  <si>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</si>
  <si>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</si>
  <si>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</si>
  <si>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</si>
  <si>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</si>
  <si>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</si>
  <si>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</si>
  <si>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</si>
  <si>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</si>
  <si>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</si>
  <si>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</si>
  <si>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</si>
  <si>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</si>
  <si>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</si>
  <si>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</si>
  <si>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</si>
  <si>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</si>
  <si>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</si>
  <si>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</si>
  <si>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</si>
  <si>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</si>
  <si>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</si>
  <si>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</si>
  <si>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</si>
  <si>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</si>
  <si>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</si>
  <si>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</si>
  <si>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</si>
  <si>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</si>
  <si>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</si>
  <si>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</si>
  <si>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</si>
  <si>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</si>
  <si>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</si>
  <si>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</si>
  <si>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</si>
  <si>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</si>
  <si>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</si>
  <si>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</si>
  <si>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</si>
  <si>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</si>
  <si>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</si>
  <si>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</si>
  <si>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</si>
  <si>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</si>
  <si>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</si>
  <si>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</si>
  <si>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</si>
  <si>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</si>
  <si>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</si>
  <si>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</si>
  <si>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</si>
  <si>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</si>
  <si>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</si>
  <si>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</si>
  <si>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</si>
  <si>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</si>
  <si>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</si>
  <si>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</si>
  <si>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</si>
  <si>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</si>
  <si>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</si>
  <si>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</si>
  <si>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</si>
  <si>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</si>
  <si>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</si>
  <si>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</si>
  <si>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</si>
  <si>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</si>
  <si>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</si>
  <si>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</si>
  <si>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</si>
  <si>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</si>
  <si>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</si>
  <si>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</si>
  <si>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</si>
  <si>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</si>
  <si>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</si>
  <si>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</si>
  <si>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</si>
  <si>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</si>
  <si>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</si>
  <si>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</si>
  <si>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</si>
  <si>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</si>
  <si>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</si>
  <si>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</si>
  <si>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</si>
  <si>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</si>
  <si>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</si>
  <si>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</si>
  <si>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</si>
  <si>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</si>
  <si>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</si>
  <si>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</si>
  <si>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</si>
  <si>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</si>
  <si>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</si>
  <si>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</si>
  <si>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</si>
  <si>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</si>
  <si>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</si>
  <si>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</si>
  <si>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</si>
  <si>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</si>
  <si>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</si>
  <si>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</si>
  <si>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</si>
  <si>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</si>
  <si>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</si>
  <si>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</si>
  <si>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</si>
  <si>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</si>
  <si>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</si>
  <si>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</si>
  <si>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</si>
  <si>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</si>
  <si>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</si>
  <si>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</si>
  <si>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</si>
  <si>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</si>
  <si>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</si>
  <si>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</si>
  <si>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</si>
  <si>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</si>
  <si>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</si>
  <si>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</si>
  <si>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</si>
  <si>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</si>
  <si>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</si>
  <si>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</si>
  <si>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</si>
  <si>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</si>
  <si>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</si>
  <si>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</si>
  <si>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</si>
  <si>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</si>
  <si>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</si>
  <si>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</si>
  <si>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</si>
  <si>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</si>
  <si>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</si>
  <si>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</si>
  <si>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</si>
  <si>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</si>
  <si>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</si>
  <si>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</si>
  <si>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</si>
  <si>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</si>
  <si>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</si>
  <si>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</si>
  <si>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</si>
  <si>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</si>
  <si>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</si>
  <si>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</si>
  <si>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</si>
  <si>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</si>
  <si>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</si>
  <si>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</si>
  <si>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</si>
  <si>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</si>
  <si>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</si>
  <si>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</si>
  <si>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</si>
  <si>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</si>
  <si>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</si>
  <si>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</si>
  <si>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</si>
  <si>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</si>
  <si>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</si>
  <si>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</si>
  <si>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</si>
  <si>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</si>
  <si>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</si>
  <si>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</si>
  <si>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</si>
  <si>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</si>
  <si>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</si>
  <si>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</si>
  <si>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</si>
  <si>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</si>
  <si>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</si>
  <si>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</si>
  <si>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</si>
  <si>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</si>
  <si>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</si>
  <si>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</si>
  <si>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</si>
  <si>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</si>
  <si>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</si>
  <si>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</si>
  <si>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</si>
  <si>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</si>
  <si>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</si>
  <si>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</si>
  <si>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</si>
  <si>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</si>
  <si>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</si>
  <si>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</si>
  <si>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</si>
  <si>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</si>
  <si>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</si>
  <si>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</si>
  <si>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</si>
  <si>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</si>
  <si>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</si>
  <si>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</si>
  <si>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</si>
  <si>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</si>
  <si>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</si>
  <si>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</si>
  <si>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</si>
  <si>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</si>
  <si>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</si>
  <si>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</si>
  <si>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</si>
  <si>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</si>
  <si>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</si>
  <si>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</si>
  <si>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</si>
  <si>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</si>
  <si>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</si>
  <si>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</si>
  <si>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</si>
  <si>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</si>
  <si>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</si>
  <si>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</si>
  <si>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</si>
  <si>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</si>
  <si>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</si>
  <si>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</si>
  <si>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</si>
  <si>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</si>
  <si>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</si>
  <si>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</si>
  <si>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</si>
  <si>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</si>
  <si>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</si>
  <si>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</si>
  <si>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</si>
  <si>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</si>
  <si>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</si>
  <si>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</si>
  <si>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</si>
  <si>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</si>
  <si>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</si>
  <si>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</si>
  <si>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</si>
  <si>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</si>
  <si>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</si>
  <si>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</si>
  <si>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</si>
  <si>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</si>
  <si>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</si>
  <si>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</si>
  <si>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</si>
  <si>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</si>
  <si>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</si>
  <si>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</si>
  <si>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</si>
  <si>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</si>
  <si>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</si>
  <si>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</si>
  <si>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</si>
  <si>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</si>
  <si>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</si>
  <si>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</si>
  <si>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</si>
  <si>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</si>
  <si>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</si>
  <si>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</si>
  <si>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</si>
  <si>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</si>
  <si>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</si>
  <si>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</si>
  <si>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</si>
  <si>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</si>
  <si>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</si>
  <si>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</si>
  <si>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</si>
  <si>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</si>
  <si>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</si>
  <si>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</si>
  <si>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</si>
  <si>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</si>
  <si>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</si>
  <si>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</si>
  <si>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</si>
  <si>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</si>
  <si>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</si>
  <si>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</si>
  <si>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</si>
  <si>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</si>
  <si>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</si>
  <si>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</si>
  <si>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</si>
  <si>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</si>
  <si>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</si>
  <si>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</si>
  <si>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</si>
  <si>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</si>
  <si>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</si>
  <si>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</si>
  <si>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</si>
  <si>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</si>
  <si>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</si>
  <si>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</si>
  <si>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</si>
  <si>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</si>
  <si>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</si>
  <si>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</si>
  <si>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</si>
  <si>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</si>
  <si>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</si>
  <si>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</si>
  <si>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</si>
  <si>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</si>
  <si>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</si>
  <si>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</si>
  <si>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</si>
  <si>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</si>
  <si>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</si>
  <si>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</si>
  <si>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</si>
  <si>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</si>
  <si>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</si>
  <si>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</si>
  <si>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</si>
  <si>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</si>
  <si>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</si>
  <si>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</si>
  <si>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</si>
  <si>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</si>
  <si>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</si>
  <si>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</si>
  <si>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</si>
  <si>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</si>
  <si>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</si>
  <si>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</si>
  <si>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</si>
  <si>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</si>
  <si>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</si>
  <si>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</si>
  <si>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</si>
  <si>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</si>
  <si>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</si>
  <si>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</si>
  <si>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</si>
  <si>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</si>
  <si>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</si>
  <si>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</si>
  <si>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</si>
  <si>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</si>
  <si>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</si>
  <si>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</si>
  <si>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</si>
  <si>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</si>
  <si>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</si>
  <si>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</si>
  <si>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</si>
  <si>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</si>
  <si>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</si>
  <si>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</si>
  <si>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</si>
  <si>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</si>
  <si>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</si>
  <si>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</si>
  <si>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</si>
  <si>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</si>
  <si>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</si>
  <si>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</si>
  <si>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</si>
  <si>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</si>
  <si>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</si>
  <si>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</si>
  <si>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</si>
  <si>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</si>
  <si>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</si>
  <si>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</si>
  <si>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</si>
  <si>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</si>
  <si>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</si>
  <si>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</si>
  <si>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</si>
  <si>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</si>
  <si>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</si>
  <si>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</si>
  <si>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</si>
  <si>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</si>
  <si>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</si>
  <si>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</si>
  <si>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</si>
  <si>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</si>
  <si>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</si>
  <si>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</si>
  <si>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</si>
  <si>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</si>
  <si>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</si>
  <si>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</si>
  <si>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</si>
  <si>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</si>
  <si>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</si>
  <si>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</si>
  <si>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</si>
  <si>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</si>
  <si>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</si>
  <si>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</si>
  <si>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</si>
  <si>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</si>
  <si>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</si>
  <si>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</si>
  <si>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</si>
  <si>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</si>
  <si>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</si>
  <si>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</si>
  <si>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</si>
  <si>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</si>
  <si>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</si>
  <si>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</si>
  <si>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</si>
  <si>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</si>
  <si>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</si>
  <si>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</si>
  <si>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</si>
  <si>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</si>
  <si>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</si>
  <si>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</si>
  <si>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</si>
  <si>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</si>
  <si>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</si>
  <si>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</si>
  <si>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</si>
  <si>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</si>
  <si>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</si>
  <si>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</si>
  <si>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</si>
  <si>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</si>
  <si>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</si>
  <si>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</si>
  <si>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</si>
  <si>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</si>
  <si>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</si>
  <si>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</si>
  <si>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</si>
  <si>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</si>
  <si>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</si>
  <si>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</si>
  <si>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</si>
  <si>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</si>
  <si>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</si>
  <si>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</si>
  <si>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</si>
  <si>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</si>
  <si>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</si>
  <si>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</si>
  <si>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</si>
  <si>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</si>
  <si>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</si>
  <si>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</si>
  <si>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</si>
  <si>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</si>
  <si>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</si>
  <si>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</si>
  <si>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</si>
  <si>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</si>
  <si>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</si>
  <si>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</si>
  <si>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</si>
  <si>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</si>
  <si>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</si>
  <si>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</si>
  <si>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</si>
  <si>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</si>
  <si>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</si>
  <si>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</si>
  <si>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</si>
  <si>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</si>
  <si>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</si>
  <si>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</si>
  <si>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</si>
  <si>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</si>
  <si>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</si>
  <si>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</si>
  <si>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</si>
  <si>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</si>
  <si>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</si>
  <si>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</si>
  <si>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</si>
  <si>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</si>
  <si>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</si>
  <si>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</si>
  <si>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</si>
  <si>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</si>
  <si>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</si>
  <si>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</si>
  <si>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</si>
  <si>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</si>
  <si>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</si>
  <si>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</si>
  <si>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</si>
  <si>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</si>
  <si>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</si>
  <si>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</si>
  <si>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</si>
  <si>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</si>
  <si>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</si>
  <si>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</si>
  <si>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</si>
  <si>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</si>
  <si>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</si>
  <si>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</si>
  <si>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</si>
  <si>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</si>
  <si>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</si>
  <si>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</si>
  <si>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</si>
  <si>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</si>
  <si>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</si>
  <si>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</si>
  <si>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</si>
  <si>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</si>
  <si>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</si>
  <si>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</si>
  <si>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</si>
  <si>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</si>
  <si>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</si>
  <si>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</si>
  <si>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</si>
  <si>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</si>
  <si>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</si>
  <si>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</si>
  <si>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</si>
  <si>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</si>
  <si>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</si>
  <si>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</si>
  <si>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</si>
  <si>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</si>
  <si>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</si>
  <si>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</si>
  <si>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</si>
  <si>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</si>
  <si>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</si>
  <si>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</si>
  <si>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</si>
  <si>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</si>
  <si>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</si>
  <si>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</si>
  <si>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</si>
  <si>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</si>
  <si>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</si>
  <si>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</si>
  <si>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</si>
  <si>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</si>
  <si>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</si>
  <si>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</si>
  <si>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</si>
  <si>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</si>
  <si>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</si>
  <si>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</si>
  <si>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</si>
  <si>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</si>
  <si>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</si>
  <si>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</si>
  <si>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</si>
  <si>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</si>
  <si>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</si>
  <si>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</si>
  <si>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</si>
  <si>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</si>
  <si>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</si>
  <si>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</si>
  <si>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</si>
  <si>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</si>
  <si>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</si>
  <si>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</si>
  <si>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</si>
  <si>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</si>
  <si>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</si>
  <si>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</si>
  <si>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</si>
  <si>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</si>
  <si>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</si>
  <si>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</si>
  <si>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</si>
  <si>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</si>
  <si>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</si>
  <si>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</si>
  <si>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</si>
  <si>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</si>
  <si>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</si>
  <si>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</si>
  <si>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</si>
  <si>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</si>
  <si>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</si>
  <si>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</si>
  <si>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</si>
  <si>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</si>
  <si>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</si>
  <si>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</si>
  <si>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</si>
  <si>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</si>
  <si>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</si>
  <si>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</si>
  <si>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</si>
  <si>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</si>
  <si>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</si>
  <si>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</si>
  <si>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</si>
  <si>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</si>
  <si>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</si>
  <si>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</si>
  <si>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</si>
  <si>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</si>
  <si>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</si>
  <si>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</si>
  <si>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</si>
  <si>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</si>
  <si>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</si>
  <si>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</si>
  <si>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</si>
  <si>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</si>
  <si>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</si>
  <si>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</si>
  <si>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</si>
  <si>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</si>
  <si>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</si>
  <si>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</si>
  <si>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</si>
  <si>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</si>
  <si>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</si>
  <si>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</si>
  <si>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</si>
  <si>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</si>
  <si>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</si>
  <si>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</si>
  <si>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</si>
  <si>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</si>
  <si>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</si>
  <si>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</si>
  <si>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</si>
  <si>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</si>
  <si>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</si>
  <si>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</si>
  <si>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</si>
  <si>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</si>
  <si>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</si>
  <si>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</si>
  <si>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</si>
  <si>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</si>
  <si>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</si>
  <si>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</si>
  <si>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</si>
  <si>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</si>
  <si>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</si>
  <si>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</si>
  <si>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</si>
  <si>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</si>
  <si>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</si>
  <si>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</si>
  <si>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</si>
  <si>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</si>
  <si>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</si>
  <si>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</si>
  <si>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</si>
  <si>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</si>
  <si>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</si>
  <si>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</si>
  <si>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</si>
  <si>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</si>
  <si>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</si>
  <si>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</si>
  <si>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</si>
  <si>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</si>
  <si>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</si>
  <si>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</si>
  <si>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</si>
  <si>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</si>
  <si>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</si>
  <si>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</si>
  <si>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</si>
  <si>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</si>
  <si>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</si>
  <si>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</si>
  <si>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</si>
  <si>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</si>
  <si>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</si>
  <si>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</si>
  <si>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</si>
  <si>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</si>
  <si>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</si>
  <si>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</si>
  <si>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</si>
  <si>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</si>
  <si>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</si>
  <si>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</si>
  <si>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</si>
  <si>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</si>
  <si>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</si>
  <si>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</si>
  <si>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</si>
  <si>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</si>
  <si>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</si>
  <si>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</si>
  <si>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</si>
  <si>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</si>
  <si>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</si>
  <si>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</si>
  <si>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</si>
  <si>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</si>
  <si>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</si>
  <si>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</si>
  <si>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</si>
  <si>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</si>
  <si>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</si>
  <si>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</si>
  <si>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</si>
  <si>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</si>
  <si>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</si>
  <si>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</si>
  <si>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</si>
  <si>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</si>
  <si>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</si>
  <si>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</si>
  <si>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</si>
  <si>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</si>
  <si>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</si>
  <si>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</si>
  <si>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</si>
  <si>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</si>
  <si>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</si>
  <si>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</si>
  <si>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</si>
  <si>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</si>
  <si>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</si>
  <si>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</si>
  <si>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</si>
  <si>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</si>
  <si>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</si>
  <si>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</si>
  <si>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</si>
  <si>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</si>
  <si>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</si>
  <si>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</si>
  <si>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</si>
  <si>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</si>
  <si>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</si>
  <si>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</si>
  <si>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</si>
  <si>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</si>
  <si>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</si>
  <si>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</si>
  <si>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</si>
  <si>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</si>
  <si>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</si>
  <si>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</si>
  <si>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</si>
  <si>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</si>
  <si>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</si>
  <si>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</si>
  <si>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</si>
  <si>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</si>
  <si>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</si>
  <si>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</si>
  <si>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</si>
  <si>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</si>
  <si>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</si>
  <si>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</si>
  <si>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</si>
  <si>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</si>
  <si>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</si>
  <si>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</si>
  <si>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</si>
  <si>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</si>
  <si>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</si>
  <si>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</si>
  <si>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</si>
  <si>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</si>
  <si>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</si>
  <si>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</si>
  <si>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</si>
  <si>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</si>
  <si>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</si>
  <si>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</si>
  <si>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</si>
  <si>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</si>
  <si>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</si>
  <si>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</si>
  <si>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</si>
  <si>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</si>
  <si>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</si>
  <si>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</si>
  <si>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</si>
  <si>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</si>
  <si>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</si>
  <si>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</si>
  <si>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</si>
  <si>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</si>
  <si>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</si>
  <si>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</si>
  <si>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</si>
  <si>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</si>
  <si>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</si>
  <si>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</si>
  <si>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</si>
  <si>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</si>
  <si>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</si>
  <si>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</si>
  <si>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</si>
  <si>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</si>
  <si>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</si>
  <si>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</si>
  <si>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</si>
  <si>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</si>
  <si>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</si>
  <si>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</si>
  <si>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</si>
  <si>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</si>
  <si>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</si>
  <si>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</si>
  <si>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</si>
  <si>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</si>
  <si>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</si>
  <si>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</si>
  <si>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</si>
  <si>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</si>
  <si>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</si>
  <si>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</si>
  <si>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</si>
  <si>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</si>
  <si>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</si>
  <si>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</si>
  <si>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</si>
  <si>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</si>
  <si>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</si>
  <si>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</si>
  <si>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</si>
  <si>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</si>
  <si>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</si>
  <si>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</si>
  <si>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</si>
  <si>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</si>
  <si>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</si>
  <si>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</si>
  <si>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</si>
  <si>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</si>
  <si>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</si>
  <si>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</si>
  <si>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</si>
  <si>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</si>
  <si>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</si>
  <si>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</si>
  <si>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</si>
  <si>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</si>
  <si>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</si>
  <si>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</si>
  <si>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</si>
  <si>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</si>
  <si>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</si>
  <si>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</si>
  <si>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</si>
  <si>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</si>
  <si>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</si>
  <si>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</si>
  <si>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</si>
  <si>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</si>
  <si>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</si>
  <si>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</si>
  <si>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</si>
  <si>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</si>
  <si>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</si>
  <si>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</si>
  <si>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</si>
  <si>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</si>
  <si>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</si>
  <si>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</si>
  <si>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</si>
  <si>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</si>
  <si>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</si>
  <si>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</si>
  <si>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</si>
  <si>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</si>
  <si>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</si>
  <si>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</si>
  <si>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</si>
  <si>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</si>
  <si>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</si>
  <si>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</si>
  <si>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</si>
  <si>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</si>
  <si>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</si>
  <si>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</si>
  <si>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</si>
  <si>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</si>
  <si>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</si>
  <si>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</si>
  <si>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</si>
  <si>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</si>
  <si>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</si>
  <si>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</si>
  <si>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</si>
  <si>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</si>
  <si>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</si>
  <si>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</si>
  <si>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</si>
  <si>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</si>
  <si>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</si>
  <si>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</si>
  <si>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</si>
  <si>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</si>
  <si>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</si>
  <si>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</si>
  <si>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</si>
  <si>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</si>
  <si>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</si>
  <si>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</si>
  <si>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</si>
  <si>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</si>
  <si>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</si>
  <si>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</si>
  <si>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</si>
  <si>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</si>
  <si>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</si>
  <si>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</si>
  <si>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</si>
  <si>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</si>
  <si>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</si>
  <si>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</si>
  <si>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</si>
  <si>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</si>
  <si>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</si>
  <si>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</si>
  <si>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</si>
  <si>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</si>
  <si>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</si>
  <si>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</si>
  <si>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</si>
  <si>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</si>
  <si>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</si>
  <si>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</si>
  <si>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</si>
  <si>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</si>
  <si>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</si>
  <si>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</si>
  <si>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</si>
  <si>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</si>
  <si>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</si>
  <si>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</si>
  <si>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</si>
  <si>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</si>
  <si>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</si>
  <si>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</si>
  <si>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</si>
  <si>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</si>
  <si>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</si>
  <si>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</si>
  <si>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</si>
  <si>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</si>
  <si>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</si>
  <si>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</si>
  <si>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</si>
  <si>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</si>
  <si>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</si>
  <si>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</si>
  <si>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</si>
  <si>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</si>
  <si>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</si>
  <si>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</si>
  <si>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</si>
  <si>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</si>
  <si>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</si>
  <si>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</si>
  <si>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</si>
  <si>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</si>
  <si>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</si>
  <si>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</si>
  <si>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</si>
  <si>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</si>
  <si>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</si>
  <si>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</si>
  <si>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</si>
  <si>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</si>
  <si>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</si>
  <si>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</si>
  <si>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</si>
  <si>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</si>
  <si>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</si>
  <si>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</si>
  <si>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</si>
  <si>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</si>
  <si>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</si>
  <si>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</si>
  <si>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</si>
  <si>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</si>
  <si>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</si>
  <si>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</si>
  <si>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</si>
  <si>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</si>
  <si>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</si>
  <si>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</si>
  <si>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</si>
  <si>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</si>
  <si>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</si>
  <si>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</si>
  <si>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</si>
  <si>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</si>
  <si>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</si>
  <si>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</si>
  <si>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</si>
  <si>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</si>
  <si>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</si>
  <si>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</si>
  <si>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</si>
  <si>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</si>
  <si>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</si>
  <si>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</si>
  <si>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</si>
  <si>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</si>
  <si>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</si>
  <si>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</si>
  <si>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</si>
  <si>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</si>
  <si>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</si>
  <si>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</si>
  <si>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</si>
  <si>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</si>
  <si>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</si>
  <si>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</si>
  <si>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</si>
  <si>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</si>
  <si>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</si>
  <si>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</si>
  <si>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</si>
  <si>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</si>
  <si>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</si>
  <si>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</si>
  <si>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</si>
  <si>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</si>
  <si>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</si>
  <si>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</si>
  <si>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</si>
  <si>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</si>
  <si>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</si>
  <si>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</si>
  <si>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</si>
  <si>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</si>
  <si>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</si>
  <si>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</si>
  <si>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</si>
  <si>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</si>
  <si>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</si>
  <si>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</si>
  <si>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</si>
  <si>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</si>
  <si>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</si>
  <si>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</si>
  <si>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</si>
  <si>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</si>
  <si>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</si>
  <si>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</si>
  <si>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</si>
  <si>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</si>
  <si>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</si>
  <si>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</si>
  <si>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</si>
  <si>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</si>
  <si>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</si>
  <si>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</si>
  <si>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</si>
  <si>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</si>
  <si>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</si>
  <si>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</si>
  <si>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</si>
  <si>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</si>
  <si>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</si>
  <si>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</si>
  <si>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</si>
  <si>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</si>
  <si>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</si>
  <si>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</si>
  <si>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</si>
  <si>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</si>
  <si>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</si>
  <si>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</si>
  <si>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</si>
  <si>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</si>
  <si>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</si>
  <si>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</si>
  <si>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</si>
  <si>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</si>
  <si>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</si>
  <si>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</si>
  <si>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</si>
  <si>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</si>
  <si>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</si>
  <si>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</si>
  <si>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</si>
  <si>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</si>
  <si>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</si>
  <si>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</si>
  <si>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</si>
  <si>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</si>
  <si>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</si>
  <si>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</si>
  <si>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</si>
  <si>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</si>
  <si>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</si>
  <si>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</si>
  <si>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</si>
  <si>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</si>
  <si>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</si>
  <si>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</si>
  <si>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</si>
  <si>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</si>
  <si>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</si>
  <si>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</si>
  <si>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</si>
  <si>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</si>
  <si>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</si>
  <si>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</si>
  <si>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</si>
  <si>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</si>
  <si>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</si>
  <si>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</si>
  <si>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</si>
  <si>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</si>
  <si>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</si>
  <si>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</si>
  <si>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</si>
  <si>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</si>
  <si>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</si>
  <si>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</si>
  <si>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</si>
  <si>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</si>
  <si>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</si>
  <si>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</si>
  <si>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</si>
  <si>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</si>
  <si>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</si>
  <si>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</si>
  <si>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</si>
  <si>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</si>
  <si>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</si>
  <si>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</si>
  <si>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</si>
  <si>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</si>
  <si>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</si>
  <si>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</si>
  <si>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</si>
  <si>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</si>
  <si>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</si>
  <si>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</si>
  <si>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</si>
  <si>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</si>
  <si>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</si>
  <si>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</si>
  <si>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</si>
  <si>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</si>
  <si>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</si>
  <si>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</si>
  <si>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</si>
  <si>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</si>
  <si>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</si>
  <si>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</si>
  <si>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</si>
  <si>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</si>
  <si>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</si>
  <si>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</si>
  <si>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</si>
  <si>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</si>
  <si>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</si>
  <si>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</si>
  <si>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</si>
  <si>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</si>
  <si>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</si>
  <si>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</si>
  <si>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</si>
  <si>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</si>
  <si>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</si>
  <si>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</si>
  <si>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</si>
  <si>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</si>
  <si>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</si>
  <si>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</si>
  <si>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</si>
  <si>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</si>
  <si>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</si>
  <si>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</si>
  <si>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</si>
  <si>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</si>
  <si>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</si>
  <si>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</si>
  <si>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</si>
  <si>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</si>
  <si>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</si>
  <si>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</si>
  <si>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</si>
  <si>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</si>
  <si>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</si>
  <si>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</si>
  <si>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</si>
  <si>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</si>
  <si>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</si>
  <si>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</si>
  <si>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</si>
  <si>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</si>
  <si>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</si>
  <si>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</si>
  <si>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</si>
  <si>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</si>
  <si>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</si>
  <si>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</si>
  <si>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</si>
  <si>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</si>
  <si>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</si>
  <si>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</si>
  <si>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</si>
  <si>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</si>
  <si>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</si>
  <si>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</si>
  <si>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</si>
  <si>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</si>
  <si>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</si>
  <si>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</si>
  <si>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</si>
  <si>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</si>
  <si>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</si>
  <si>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</si>
  <si>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</si>
  <si>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</si>
  <si>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</si>
  <si>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</si>
  <si>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</si>
  <si>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</si>
  <si>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</si>
  <si>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</si>
  <si>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</si>
  <si>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</si>
  <si>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</si>
  <si>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</si>
  <si>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</si>
  <si>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</si>
  <si>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</si>
  <si>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</si>
  <si>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</si>
  <si>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</si>
  <si>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</si>
  <si>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</si>
  <si>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</si>
  <si>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</si>
  <si>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</si>
  <si>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</si>
  <si>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</si>
  <si>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</si>
  <si>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</si>
  <si>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</si>
  <si>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</si>
  <si>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</si>
  <si>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</si>
  <si>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</si>
  <si>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</si>
  <si>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</si>
  <si>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</si>
  <si>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</si>
  <si>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</si>
  <si>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</si>
  <si>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</si>
  <si>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</si>
  <si>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</si>
  <si>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</si>
  <si>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</si>
  <si>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</si>
  <si>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</si>
  <si>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</si>
  <si>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</si>
  <si>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</si>
  <si>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</si>
  <si>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</si>
  <si>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</si>
  <si>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</si>
  <si>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</si>
  <si>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</si>
  <si>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</si>
  <si>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</si>
  <si>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</si>
  <si>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</si>
  <si>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</si>
  <si>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</si>
  <si>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</si>
  <si>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</si>
  <si>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</si>
  <si>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</si>
  <si>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</si>
  <si>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</si>
  <si>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</si>
  <si>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</si>
  <si>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</si>
  <si>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</si>
  <si>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</si>
  <si>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</si>
  <si>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</si>
  <si>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</si>
  <si>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</si>
  <si>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</si>
  <si>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</si>
  <si>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</si>
  <si>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</si>
  <si>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</si>
  <si>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</si>
  <si>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</si>
  <si>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</si>
  <si>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</si>
  <si>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</si>
  <si>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</si>
  <si>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</si>
  <si>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</si>
  <si>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</si>
  <si>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</si>
  <si>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</si>
  <si>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</si>
  <si>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</si>
  <si>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</si>
  <si>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</si>
  <si>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</si>
  <si>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</si>
  <si>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</si>
  <si>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</si>
  <si>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</si>
  <si>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</si>
  <si>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</si>
  <si>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</si>
  <si>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</si>
  <si>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</si>
  <si>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</si>
  <si>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</si>
  <si>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</si>
  <si>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</si>
  <si>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</si>
  <si>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</si>
  <si>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</si>
  <si>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</si>
  <si>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</si>
  <si>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</si>
  <si>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</si>
  <si>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</si>
  <si>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</si>
  <si>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</si>
  <si>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</si>
  <si>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</si>
  <si>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</si>
  <si>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</si>
  <si>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</si>
  <si>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</si>
  <si>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</si>
  <si>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</si>
  <si>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</si>
  <si>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</si>
  <si>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</si>
  <si>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</si>
  <si>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</si>
  <si>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</si>
  <si>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</si>
  <si>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</si>
  <si>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</si>
  <si>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</si>
  <si>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</si>
  <si>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</si>
  <si>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</si>
  <si>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</si>
  <si>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</si>
  <si>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</si>
  <si>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</si>
  <si>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</si>
  <si>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</si>
  <si>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</si>
  <si>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</si>
  <si>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</si>
  <si>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</si>
  <si>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</si>
  <si>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</si>
  <si>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</si>
  <si>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</si>
  <si>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</si>
  <si>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</si>
  <si>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</si>
  <si>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</si>
  <si>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</si>
  <si>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</si>
  <si>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</si>
  <si>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</si>
  <si>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</si>
  <si>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</si>
  <si>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</si>
  <si>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</si>
  <si>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</si>
  <si>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</si>
  <si>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</si>
  <si>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</si>
  <si>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</si>
  <si>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</si>
  <si>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</si>
  <si>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</si>
  <si>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</si>
  <si>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</si>
  <si>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</si>
  <si>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</si>
  <si>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</si>
  <si>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</si>
  <si>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</si>
  <si>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</si>
  <si>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</si>
  <si>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</si>
  <si>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</si>
  <si>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</si>
  <si>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</si>
  <si>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</si>
  <si>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</si>
  <si>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</si>
  <si>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</si>
  <si>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</si>
  <si>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</si>
  <si>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</si>
  <si>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</si>
  <si>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</si>
  <si>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</si>
  <si>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</si>
  <si>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</si>
  <si>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</si>
  <si>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</si>
  <si>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</si>
  <si>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</si>
  <si>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</si>
  <si>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</si>
  <si>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</si>
  <si>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</si>
  <si>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</si>
  <si>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</si>
  <si>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</si>
  <si>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</si>
  <si>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</si>
  <si>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</si>
  <si>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</si>
  <si>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</si>
  <si>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</si>
  <si>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</si>
  <si>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</si>
  <si>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</si>
  <si>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</si>
  <si>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</si>
  <si>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</si>
  <si>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</si>
  <si>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</si>
  <si>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</si>
  <si>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</si>
  <si>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</si>
  <si>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</si>
  <si>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</si>
  <si>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</si>
  <si>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</si>
  <si>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</si>
  <si>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</si>
  <si>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</si>
  <si>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</si>
  <si>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</si>
  <si>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</si>
  <si>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</si>
  <si>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</si>
  <si>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</si>
  <si>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</si>
  <si>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</si>
  <si>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</si>
  <si>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</si>
  <si>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</si>
  <si>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</si>
  <si>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</si>
  <si>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</si>
  <si>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</si>
  <si>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</si>
  <si>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</si>
  <si>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</si>
  <si>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</si>
  <si>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</si>
  <si>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</si>
  <si>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</si>
  <si>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</si>
  <si>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</si>
  <si>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</si>
  <si>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</si>
  <si>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</si>
  <si>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</si>
  <si>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</si>
  <si>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</si>
  <si>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</si>
  <si>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</si>
  <si>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</si>
  <si>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</si>
  <si>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</si>
  <si>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</si>
  <si>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</si>
  <si>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</si>
  <si>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</si>
  <si>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</si>
  <si>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</si>
  <si>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</si>
  <si>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</si>
  <si>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</si>
  <si>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</si>
  <si>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</si>
  <si>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</si>
  <si>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</si>
  <si>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</si>
  <si>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</si>
  <si>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</si>
  <si>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</si>
  <si>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</si>
  <si>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</si>
  <si>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</si>
  <si>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</si>
  <si>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</si>
  <si>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</si>
  <si>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</si>
  <si>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</si>
  <si>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</si>
  <si>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</si>
  <si>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</si>
  <si>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</si>
  <si>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</si>
  <si>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</si>
  <si>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</si>
  <si>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</si>
  <si>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</si>
  <si>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</si>
  <si>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</si>
  <si>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</si>
  <si>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</si>
  <si>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</si>
  <si>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</si>
  <si>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</si>
  <si>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</si>
  <si>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</si>
  <si>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</si>
  <si>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</si>
  <si>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</si>
  <si>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</si>
  <si>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</si>
  <si>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</si>
  <si>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</si>
  <si>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</si>
  <si>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</si>
  <si>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</si>
  <si>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</si>
  <si>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</si>
  <si>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</si>
  <si>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</si>
  <si>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</si>
  <si>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</si>
  <si>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</si>
  <si>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</si>
  <si>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</si>
  <si>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</si>
  <si>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</si>
  <si>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</si>
  <si>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</si>
  <si>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</si>
  <si>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</si>
  <si>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</si>
  <si>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</si>
  <si>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</si>
  <si>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</si>
  <si>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</si>
  <si>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</si>
  <si>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</si>
  <si>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</si>
  <si>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</si>
  <si>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</si>
  <si>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</si>
  <si>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</si>
  <si>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</si>
  <si>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</si>
  <si>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</si>
  <si>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</si>
  <si>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</si>
  <si>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</si>
  <si>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</si>
  <si>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</si>
  <si>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</si>
  <si>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</si>
  <si>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</si>
  <si>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</si>
  <si>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</si>
  <si>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</si>
  <si>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</si>
  <si>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</si>
  <si>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</si>
  <si>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</si>
  <si>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</si>
  <si>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</si>
  <si>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</si>
  <si>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</si>
  <si>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</si>
  <si>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</si>
  <si>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</si>
  <si>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</si>
  <si>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</si>
  <si>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</si>
  <si>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</si>
  <si>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</si>
  <si>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</si>
  <si>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</si>
  <si>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</si>
  <si>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</si>
  <si>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</si>
  <si>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</si>
  <si>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</si>
  <si>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</si>
  <si>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</si>
  <si>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</si>
  <si>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</si>
  <si>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</si>
  <si>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</si>
  <si>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</si>
  <si>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</si>
  <si>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</si>
  <si>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</si>
  <si>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</si>
  <si>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</si>
  <si>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</si>
  <si>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</si>
  <si>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</si>
  <si>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</si>
  <si>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</si>
  <si>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</si>
  <si>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</si>
  <si>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</si>
  <si>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</si>
  <si>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</si>
  <si>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</si>
  <si>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</si>
  <si>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</si>
  <si>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</si>
  <si>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</si>
  <si>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</si>
  <si>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</si>
  <si>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</si>
  <si>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</si>
  <si>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</si>
  <si>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</si>
  <si>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</si>
  <si>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</si>
  <si>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</si>
  <si>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</si>
  <si>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</si>
  <si>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</si>
  <si>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</si>
  <si>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</si>
  <si>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</si>
  <si>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</si>
  <si>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</si>
  <si>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</si>
  <si>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</si>
  <si>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</si>
  <si>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</si>
  <si>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</si>
  <si>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</si>
  <si>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</si>
  <si>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</si>
  <si>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</si>
  <si>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</si>
  <si>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</si>
  <si>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</si>
  <si>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</si>
  <si>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</si>
  <si>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</si>
  <si>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</si>
  <si>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</si>
  <si>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</si>
  <si>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</si>
  <si>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</si>
  <si>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</si>
  <si>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</si>
  <si>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</si>
  <si>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</si>
  <si>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</si>
  <si>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</si>
  <si>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</si>
  <si>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</si>
  <si>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</si>
  <si>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</si>
  <si>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</si>
  <si>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</si>
  <si>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</si>
  <si>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</si>
  <si>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</si>
  <si>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</si>
  <si>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</si>
  <si>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</si>
  <si>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</si>
  <si>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</si>
  <si>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</si>
  <si>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</si>
  <si>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</si>
  <si>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</si>
  <si>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</si>
  <si>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</si>
  <si>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</si>
  <si>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</si>
  <si>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</si>
  <si>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</si>
  <si>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</si>
  <si>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</si>
  <si>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</si>
  <si>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</si>
  <si>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</si>
  <si>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</si>
  <si>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</si>
  <si>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</si>
  <si>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</si>
  <si>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</si>
  <si>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</si>
  <si>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</si>
  <si>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</si>
  <si>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</si>
  <si>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</si>
  <si>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</si>
  <si>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</si>
  <si>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</si>
  <si>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</si>
  <si>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</si>
  <si>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</si>
  <si>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</si>
  <si>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</si>
  <si>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</si>
  <si>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</si>
  <si>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</si>
  <si>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</si>
  <si>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</si>
  <si>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</si>
  <si>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</si>
  <si>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</si>
  <si>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</si>
  <si>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</si>
  <si>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</si>
  <si>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</si>
  <si>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</si>
  <si>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</si>
  <si>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</si>
  <si>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</si>
  <si>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</si>
  <si>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</si>
  <si>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</si>
  <si>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</si>
  <si>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</si>
  <si>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</si>
  <si>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</si>
  <si>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</si>
  <si>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</si>
  <si>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</si>
  <si>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</si>
  <si>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</si>
  <si>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</si>
  <si>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</si>
  <si>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</si>
  <si>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</si>
  <si>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</si>
  <si>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</si>
  <si>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</si>
  <si>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</si>
  <si>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</si>
  <si>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</si>
  <si>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</si>
  <si>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</si>
  <si>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</si>
  <si>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</si>
  <si>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</si>
  <si>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</si>
  <si>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</si>
  <si>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</si>
  <si>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</si>
  <si>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</si>
  <si>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</si>
  <si>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</si>
  <si>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</si>
  <si>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</si>
  <si>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</si>
  <si>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</si>
  <si>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</si>
  <si>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</si>
  <si>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</si>
  <si>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</si>
  <si>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</si>
  <si>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</si>
  <si>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</si>
  <si>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</si>
  <si>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</si>
  <si>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</si>
  <si>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</si>
  <si>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</si>
  <si>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</si>
  <si>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</si>
  <si>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</si>
  <si>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</si>
  <si>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</si>
  <si>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</si>
  <si>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</si>
  <si>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</si>
  <si>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</si>
  <si>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</si>
  <si>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</si>
  <si>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</si>
  <si>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</si>
  <si>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</si>
  <si>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</si>
  <si>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</si>
  <si>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</si>
  <si>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</si>
  <si>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</si>
  <si>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</si>
  <si>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</si>
  <si>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</si>
  <si>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</si>
  <si>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</si>
  <si>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</si>
  <si>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</si>
  <si>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</si>
  <si>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</si>
  <si>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</si>
  <si>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</si>
  <si>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</si>
  <si>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</si>
  <si>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</si>
  <si>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</si>
  <si>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</si>
  <si>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</si>
  <si>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</si>
  <si>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</si>
  <si>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</si>
  <si>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</si>
  <si>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</si>
  <si>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</si>
  <si>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</si>
  <si>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</si>
  <si>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</si>
  <si>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</si>
  <si>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</si>
  <si>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</si>
  <si>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</si>
  <si>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</si>
  <si>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</si>
  <si>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</si>
  <si>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</si>
  <si>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</si>
  <si>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</si>
  <si>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</si>
  <si>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</si>
  <si>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</si>
  <si>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</si>
  <si>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</si>
  <si>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</si>
  <si>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</si>
  <si>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</si>
  <si>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</si>
  <si>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</si>
  <si>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</si>
  <si>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</si>
  <si>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</si>
  <si>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</si>
  <si>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</si>
  <si>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</si>
  <si>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</si>
  <si>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</si>
  <si>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</si>
  <si>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</si>
  <si>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</si>
  <si>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</si>
  <si>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</si>
  <si>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</si>
  <si>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</si>
  <si>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</si>
  <si>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</si>
  <si>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</si>
  <si>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</si>
  <si>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</si>
  <si>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</si>
  <si>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</si>
  <si>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</si>
  <si>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</si>
  <si>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</si>
  <si>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</si>
  <si>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</si>
  <si>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</si>
  <si>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</si>
  <si>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</si>
  <si>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</si>
  <si>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</si>
  <si>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</si>
  <si>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</si>
  <si>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</si>
  <si>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</si>
  <si>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</si>
  <si>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</si>
  <si>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</si>
  <si>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</si>
  <si>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</si>
  <si>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</si>
  <si>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</si>
  <si>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</si>
  <si>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</si>
  <si>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</si>
  <si>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</si>
  <si>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</si>
  <si>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</si>
  <si>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</si>
  <si>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</si>
  <si>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</si>
  <si>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</si>
  <si>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</si>
  <si>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</si>
  <si>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</si>
  <si>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</si>
  <si>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</si>
  <si>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</si>
  <si>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</si>
  <si>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</si>
  <si>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</si>
  <si>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</si>
  <si>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</si>
  <si>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</si>
  <si>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</si>
  <si>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</si>
  <si>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</si>
  <si>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</si>
  <si>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</si>
  <si>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</si>
  <si>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</si>
  <si>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</si>
  <si>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</si>
  <si>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</si>
  <si>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</si>
  <si>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</si>
  <si>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</si>
  <si>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</si>
  <si>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</si>
  <si>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</si>
  <si>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</si>
  <si>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</si>
  <si>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</si>
  <si>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</si>
  <si>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</si>
  <si>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</si>
  <si>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</si>
  <si>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</si>
  <si>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</si>
  <si>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</si>
  <si>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</si>
  <si>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</si>
  <si>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</si>
  <si>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</si>
  <si>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</si>
  <si>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</si>
  <si>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</si>
  <si>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</si>
  <si>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</si>
  <si>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</si>
  <si>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</si>
  <si>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</si>
  <si>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</si>
  <si>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</si>
  <si>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</si>
  <si>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</si>
  <si>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</si>
  <si>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</si>
  <si>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</si>
  <si>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</si>
  <si>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</si>
  <si>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</si>
  <si>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</si>
  <si>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</si>
  <si>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</si>
  <si>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</si>
  <si>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</si>
  <si>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</si>
  <si>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</si>
  <si>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</si>
  <si>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</si>
  <si>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</si>
  <si>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</si>
  <si>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</si>
  <si>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</si>
  <si>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</si>
  <si>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</si>
  <si>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</si>
  <si>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</si>
  <si>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</si>
  <si>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</si>
  <si>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</si>
  <si>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</si>
  <si>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</si>
  <si>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</si>
  <si>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</si>
  <si>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</si>
  <si>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</si>
  <si>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</si>
  <si>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</si>
  <si>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</si>
  <si>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</si>
  <si>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</si>
  <si>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</si>
  <si>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</si>
  <si>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</si>
  <si>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</si>
  <si>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</si>
  <si>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</si>
  <si>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</si>
  <si>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</si>
  <si>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</si>
  <si>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</si>
  <si>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</si>
  <si>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</si>
  <si>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</si>
  <si>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</si>
  <si>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</si>
  <si>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</si>
  <si>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</si>
  <si>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</si>
  <si>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</si>
  <si>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</si>
  <si>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</si>
  <si>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</si>
  <si>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</si>
  <si>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</si>
  <si>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</si>
  <si>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</si>
  <si>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</si>
  <si>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</si>
  <si>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</si>
  <si>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</si>
  <si>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</si>
  <si>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</si>
  <si>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</si>
  <si>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</si>
  <si>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</si>
  <si>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</si>
  <si>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</si>
  <si>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</si>
  <si>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</si>
  <si>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</si>
  <si>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</si>
  <si>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</si>
  <si>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</si>
  <si>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</si>
  <si>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</si>
  <si>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</si>
  <si>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</si>
  <si>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</si>
  <si>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</si>
  <si>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</si>
  <si>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</si>
  <si>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</si>
  <si>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</si>
  <si>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</si>
  <si>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</si>
  <si>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</si>
  <si>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</si>
  <si>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</si>
  <si>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</si>
  <si>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</si>
  <si>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</si>
  <si>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</si>
  <si>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</si>
  <si>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</si>
  <si>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</si>
  <si>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</si>
  <si>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</si>
  <si>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</si>
  <si>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</si>
  <si>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</si>
  <si>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</si>
  <si>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</si>
  <si>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</si>
  <si>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</si>
  <si>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</si>
  <si>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</si>
  <si>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</si>
  <si>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</si>
  <si>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</si>
  <si>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</si>
  <si>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</si>
  <si>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</si>
  <si>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</si>
  <si>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</si>
  <si>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</si>
  <si>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</si>
  <si>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</si>
  <si>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</si>
  <si>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</si>
  <si>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</si>
  <si>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</si>
  <si>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</si>
  <si>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</si>
  <si>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</si>
  <si>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</si>
  <si>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</si>
  <si>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</si>
  <si>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</si>
  <si>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</si>
  <si>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</si>
  <si>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</si>
  <si>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</si>
  <si>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</si>
  <si>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</si>
  <si>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</si>
  <si>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</si>
  <si>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</si>
  <si>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</si>
  <si>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</si>
  <si>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</si>
  <si>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</si>
  <si>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</si>
  <si>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</si>
  <si>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</si>
  <si>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</si>
  <si>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</si>
  <si>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</si>
  <si>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</si>
  <si>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</si>
  <si>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</si>
  <si>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</si>
  <si>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</si>
  <si>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</si>
  <si>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</si>
  <si>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</si>
  <si>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</si>
  <si>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</si>
  <si>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</si>
  <si>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</si>
  <si>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</si>
  <si>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</si>
  <si>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</si>
  <si>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</si>
  <si>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</si>
  <si>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</si>
  <si>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</si>
  <si>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</si>
  <si>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</si>
  <si>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</si>
  <si>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</si>
  <si>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</si>
  <si>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</si>
  <si>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</si>
  <si>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</si>
  <si>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</si>
  <si>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</si>
  <si>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</si>
  <si>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</si>
  <si>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</si>
  <si>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</si>
  <si>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</si>
  <si>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</si>
  <si>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</si>
  <si>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</si>
  <si>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</si>
  <si>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</si>
  <si>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</si>
  <si>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</si>
  <si>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</si>
  <si>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</si>
  <si>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</si>
  <si>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</si>
  <si>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</si>
  <si>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</si>
  <si>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</si>
  <si>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</si>
  <si>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</si>
  <si>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</si>
  <si>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</si>
  <si>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</si>
  <si>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</si>
  <si>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</si>
  <si>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</si>
  <si>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</si>
  <si>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</si>
  <si>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</si>
  <si>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</si>
  <si>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</si>
  <si>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</si>
  <si>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</si>
  <si>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</si>
  <si>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</si>
  <si>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</si>
  <si>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</si>
  <si>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</si>
  <si>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</si>
  <si>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</si>
  <si>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</si>
  <si>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</si>
  <si>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</si>
  <si>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</si>
  <si>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</si>
  <si>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</si>
  <si>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</si>
  <si>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</si>
  <si>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</si>
  <si>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</si>
  <si>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</si>
  <si>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</si>
  <si>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</si>
  <si>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</si>
  <si>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</si>
  <si>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</si>
  <si>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</si>
  <si>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</si>
  <si>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</si>
  <si>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</si>
  <si>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</si>
  <si>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</si>
  <si>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</si>
  <si>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</si>
  <si>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</si>
  <si>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</si>
  <si>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</si>
  <si>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</si>
  <si>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</si>
  <si>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</si>
  <si>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</si>
  <si>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</si>
  <si>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</si>
  <si>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</si>
  <si>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</si>
  <si>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</si>
  <si>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</si>
  <si>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</si>
  <si>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</si>
  <si>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</si>
  <si>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</si>
  <si>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</si>
  <si>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</si>
  <si>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</si>
  <si>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</si>
  <si>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</si>
  <si>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</si>
  <si>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</si>
  <si>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</si>
  <si>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</si>
  <si>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</si>
  <si>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</si>
  <si>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</si>
  <si>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</si>
  <si>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</si>
  <si>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</si>
  <si>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</si>
  <si>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</si>
  <si>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</si>
  <si>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</si>
  <si>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</si>
  <si>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</si>
  <si>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</si>
  <si>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</si>
  <si>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</si>
  <si>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</si>
  <si>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</si>
  <si>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</si>
  <si>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</si>
  <si>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</si>
  <si>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</si>
  <si>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</si>
  <si>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</si>
  <si>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</si>
  <si>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</si>
  <si>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</si>
  <si>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</si>
  <si>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</si>
  <si>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</si>
  <si>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</si>
  <si>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</si>
  <si>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</si>
  <si>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</si>
  <si>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</si>
  <si>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</si>
  <si>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</si>
  <si>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</si>
  <si>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</si>
  <si>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</si>
  <si>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</si>
  <si>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</si>
  <si>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</si>
  <si>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</si>
  <si>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</si>
  <si>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</si>
  <si>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</si>
  <si>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</si>
  <si>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</si>
  <si>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</si>
  <si>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</si>
  <si>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</si>
  <si>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</si>
  <si>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</si>
  <si>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</si>
  <si>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</si>
  <si>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</si>
  <si>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</si>
  <si>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</si>
  <si>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</si>
  <si>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</si>
  <si>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</si>
  <si>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</si>
  <si>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</si>
  <si>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</si>
  <si>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</si>
  <si>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</si>
  <si>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</si>
  <si>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</si>
  <si>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</si>
  <si>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</si>
  <si>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</si>
  <si>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</si>
  <si>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</si>
  <si>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</si>
  <si>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</si>
  <si>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</si>
  <si>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</si>
  <si>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</si>
  <si>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</si>
  <si>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</si>
  <si>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</si>
  <si>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</si>
  <si>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</si>
  <si>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</si>
  <si>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</si>
  <si>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</si>
  <si>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</si>
  <si>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</si>
  <si>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</si>
  <si>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</si>
  <si>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</si>
  <si>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</si>
  <si>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</si>
  <si>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</si>
  <si>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</si>
  <si>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</si>
  <si>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</si>
  <si>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</si>
  <si>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</si>
  <si>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</si>
  <si>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</si>
  <si>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</si>
  <si>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</si>
  <si>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</si>
  <si>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</si>
  <si>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</si>
  <si>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</si>
  <si>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</si>
  <si>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</si>
  <si>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</si>
  <si>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</si>
  <si>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</si>
  <si>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</si>
  <si>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</si>
  <si>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</si>
  <si>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</si>
  <si>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</si>
  <si>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</si>
  <si>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</si>
  <si>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</si>
  <si>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</si>
  <si>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</si>
  <si>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</si>
  <si>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</si>
  <si>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</si>
  <si>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</si>
  <si>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</si>
  <si>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</si>
  <si>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</si>
  <si>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</si>
  <si>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</si>
  <si>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</si>
  <si>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</si>
  <si>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</si>
  <si>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</si>
  <si>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</si>
  <si>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</si>
  <si>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</si>
  <si>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</si>
  <si>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</si>
  <si>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</si>
  <si>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</si>
  <si>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</si>
  <si>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</si>
  <si>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</si>
  <si>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</si>
  <si>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</si>
  <si>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</si>
  <si>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</si>
  <si>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</si>
  <si>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</si>
  <si>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</si>
  <si>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</si>
  <si>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</si>
  <si>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</si>
  <si>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</si>
  <si>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</si>
  <si>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</si>
  <si>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</si>
  <si>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</si>
  <si>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</si>
  <si>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</si>
  <si>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</si>
  <si>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</si>
  <si>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</si>
  <si>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</si>
  <si>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</si>
  <si>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</si>
  <si>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</si>
  <si>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</si>
  <si>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</si>
  <si>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</si>
  <si>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</si>
  <si>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</si>
  <si>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</si>
  <si>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</si>
  <si>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</si>
  <si>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</si>
  <si>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</si>
  <si>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</si>
  <si>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</si>
  <si>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</si>
  <si>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</si>
  <si>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</si>
  <si>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</si>
  <si>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</si>
  <si>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</si>
  <si>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</si>
  <si>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</si>
  <si>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</si>
  <si>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</si>
  <si>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</si>
  <si>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</si>
  <si>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</si>
  <si>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</si>
  <si>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</si>
  <si>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</si>
  <si>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</si>
  <si>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</si>
  <si>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</si>
  <si>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</si>
  <si>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</si>
  <si>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</si>
  <si>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</si>
  <si>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</si>
  <si>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</si>
  <si>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</si>
  <si>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</si>
  <si>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</si>
  <si>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</si>
  <si>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</si>
  <si>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</si>
  <si>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</si>
  <si>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</si>
  <si>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</si>
  <si>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</si>
  <si>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</si>
  <si>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</si>
  <si>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</si>
  <si>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</si>
  <si>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</si>
  <si>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</si>
  <si>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</si>
  <si>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</si>
  <si>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</si>
  <si>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</si>
  <si>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</si>
  <si>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</si>
  <si>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</si>
  <si>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</si>
  <si>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</si>
  <si>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</si>
  <si>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</si>
  <si>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</si>
  <si>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</si>
  <si>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</si>
  <si>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</si>
  <si>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</si>
  <si>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</si>
  <si>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</si>
  <si>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</si>
  <si>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</si>
  <si>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</si>
  <si>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</si>
  <si>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</si>
  <si>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</si>
  <si>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</si>
  <si>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</si>
  <si>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</si>
  <si>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</si>
  <si>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</si>
  <si>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</si>
  <si>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</si>
  <si>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</si>
  <si>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</si>
  <si>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</si>
  <si>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</si>
  <si>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</si>
  <si>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</si>
  <si>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</si>
  <si>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</si>
  <si>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</si>
  <si>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</si>
  <si>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</si>
  <si>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</si>
  <si>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</si>
  <si>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</si>
  <si>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</si>
  <si>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</si>
  <si>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</si>
  <si>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</si>
  <si>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</si>
  <si>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</si>
  <si>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</si>
  <si>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</si>
  <si>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</si>
  <si>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</si>
  <si>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</si>
  <si>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</si>
  <si>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</si>
  <si>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</si>
  <si>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</si>
  <si>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</si>
  <si>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</si>
  <si>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</si>
  <si>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</si>
  <si>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</si>
  <si>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</si>
  <si>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</si>
  <si>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</si>
  <si>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</si>
  <si>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</si>
  <si>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</si>
  <si>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</si>
  <si>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</si>
  <si>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</si>
  <si>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</si>
  <si>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</si>
  <si>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</si>
  <si>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</si>
  <si>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</si>
  <si>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</si>
  <si>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</si>
  <si>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</si>
  <si>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</si>
  <si>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</si>
  <si>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</si>
  <si>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</si>
  <si>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</si>
  <si>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</si>
  <si>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</si>
  <si>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</si>
  <si>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</si>
  <si>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</si>
  <si>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</si>
  <si>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</si>
  <si>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</si>
  <si>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</si>
  <si>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</si>
  <si>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</si>
  <si>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</si>
  <si>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</si>
  <si>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</si>
  <si>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</si>
  <si>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</si>
  <si>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</si>
  <si>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</si>
  <si>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</si>
  <si>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</si>
  <si>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</si>
  <si>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</si>
  <si>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</si>
  <si>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</si>
  <si>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</si>
  <si>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</si>
  <si>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</si>
  <si>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</si>
  <si>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</si>
  <si>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</si>
  <si>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</si>
  <si>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</si>
  <si>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</si>
  <si>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</si>
  <si>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</si>
  <si>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</si>
  <si>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</si>
  <si>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</si>
  <si>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</si>
  <si>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</si>
  <si>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</si>
  <si>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</si>
  <si>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</si>
  <si>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</si>
  <si>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</si>
  <si>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</si>
  <si>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</si>
  <si>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</si>
  <si>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</si>
  <si>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</si>
  <si>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</si>
  <si>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</si>
  <si>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</si>
  <si>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</si>
  <si>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</si>
  <si>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</si>
  <si>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</si>
  <si>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</si>
  <si>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</si>
  <si>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</si>
  <si>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</si>
  <si>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</si>
  <si>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</si>
  <si>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</si>
  <si>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</si>
  <si>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</si>
  <si>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</si>
  <si>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</si>
  <si>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</si>
  <si>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</si>
  <si>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</si>
  <si>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</si>
  <si>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</si>
  <si>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</si>
  <si>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</si>
  <si>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</si>
  <si>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</si>
  <si>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</si>
  <si>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</si>
  <si>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</si>
  <si>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</si>
  <si>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</si>
  <si>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</si>
  <si>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</si>
  <si>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</si>
  <si>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</si>
  <si>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</si>
  <si>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</si>
  <si>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</si>
  <si>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</si>
  <si>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</si>
  <si>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</si>
  <si>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</si>
  <si>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</si>
  <si>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</si>
  <si>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</si>
  <si>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</si>
  <si>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</si>
  <si>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</si>
  <si>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</si>
  <si>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</si>
  <si>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</si>
  <si>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</si>
  <si>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</si>
  <si>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</si>
  <si>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</si>
  <si>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</si>
  <si>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</si>
  <si>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</si>
  <si>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</si>
  <si>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</si>
  <si>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</si>
  <si>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</si>
  <si>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</si>
  <si>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</si>
  <si>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</si>
  <si>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</si>
  <si>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</si>
  <si>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</si>
  <si>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</si>
  <si>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</si>
  <si>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</si>
  <si>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</si>
  <si>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</si>
  <si>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</si>
  <si>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</si>
  <si>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</si>
  <si>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</si>
  <si>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</si>
  <si>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</si>
  <si>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</si>
  <si>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</si>
  <si>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</si>
  <si>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</si>
  <si>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</si>
  <si>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</si>
  <si>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</si>
  <si>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</si>
  <si>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</si>
  <si>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</si>
  <si>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</si>
  <si>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</si>
  <si>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</si>
  <si>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</si>
  <si>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</si>
  <si>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</si>
  <si>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</si>
  <si>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</si>
  <si>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</si>
  <si>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</si>
  <si>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</si>
  <si>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</si>
  <si>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</si>
  <si>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</si>
  <si>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</si>
  <si>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</si>
  <si>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</si>
  <si>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</si>
  <si>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</si>
  <si>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</si>
  <si>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</si>
  <si>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</si>
  <si>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</si>
  <si>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</si>
  <si>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</si>
  <si>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</si>
  <si>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</si>
  <si>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</si>
  <si>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</si>
  <si>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</si>
  <si>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</si>
  <si>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</si>
  <si>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</si>
  <si>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</si>
  <si>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</si>
  <si>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</si>
  <si>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</si>
  <si>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</si>
  <si>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</si>
  <si>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</si>
  <si>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</si>
  <si>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</si>
  <si>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</si>
  <si>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</si>
  <si>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</si>
  <si>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</si>
  <si>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</si>
  <si>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</si>
  <si>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</si>
  <si>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</si>
  <si>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</si>
  <si>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</si>
  <si>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</si>
  <si>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</si>
  <si>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</si>
  <si>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</si>
  <si>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</si>
  <si>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</si>
  <si>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</si>
  <si>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</si>
  <si>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</si>
  <si>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</si>
  <si>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</si>
  <si>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</si>
  <si>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</si>
  <si>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</si>
  <si>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</si>
  <si>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</si>
  <si>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</si>
  <si>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</si>
  <si>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</si>
  <si>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</si>
  <si>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</si>
  <si>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</si>
  <si>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</si>
  <si>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</si>
  <si>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</si>
  <si>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</si>
  <si>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</si>
  <si>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</si>
  <si>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</si>
  <si>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</si>
  <si>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</si>
  <si>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</si>
  <si>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</si>
  <si>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</si>
  <si>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</si>
  <si>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</si>
  <si>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</si>
  <si>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</si>
  <si>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</si>
  <si>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</si>
  <si>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</si>
  <si>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</si>
  <si>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</si>
  <si>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</si>
  <si>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</si>
  <si>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</si>
  <si>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</si>
  <si>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</si>
  <si>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</si>
  <si>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</si>
  <si>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</si>
  <si>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</si>
  <si>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</si>
  <si>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</si>
  <si>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</si>
  <si>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</si>
  <si>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</si>
  <si>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</si>
  <si>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</si>
  <si>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</si>
  <si>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</si>
  <si>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</si>
  <si>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</si>
  <si>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</si>
  <si>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</si>
  <si>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</si>
  <si>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</si>
  <si>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</si>
  <si>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</si>
  <si>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</si>
  <si>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</si>
  <si>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</si>
  <si>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</si>
  <si>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</si>
  <si>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</si>
  <si>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</si>
  <si>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</si>
  <si>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</si>
  <si>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</si>
  <si>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</si>
  <si>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</si>
  <si>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</si>
  <si>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</si>
  <si>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</si>
  <si>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</si>
  <si>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</si>
  <si>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</si>
  <si>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</si>
  <si>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</si>
  <si>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</si>
  <si>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</si>
  <si>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</si>
  <si>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</si>
  <si>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</si>
  <si>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</si>
  <si>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</si>
  <si>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</si>
  <si>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</si>
  <si>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</si>
  <si>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</si>
  <si>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</si>
  <si>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</si>
  <si>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</si>
  <si>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</si>
  <si>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</si>
  <si>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</si>
  <si>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</si>
  <si>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</si>
  <si>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</si>
  <si>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</si>
  <si>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</si>
  <si>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</si>
  <si>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</si>
  <si>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</si>
  <si>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</si>
  <si>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</si>
  <si>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</si>
  <si>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</si>
  <si>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</si>
  <si>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</si>
  <si>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</si>
  <si>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</si>
  <si>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</si>
  <si>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</si>
  <si>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</si>
  <si>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</si>
  <si>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</si>
  <si>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</si>
  <si>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</si>
  <si>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</si>
  <si>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</si>
  <si>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</si>
  <si>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</si>
  <si>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</si>
  <si>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</si>
  <si>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</si>
  <si>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</si>
  <si>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</si>
  <si>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</si>
  <si>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</si>
  <si>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</si>
  <si>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</si>
  <si>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</si>
  <si>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</si>
  <si>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</si>
  <si>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</si>
  <si>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</si>
  <si>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</si>
  <si>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</si>
  <si>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</si>
  <si>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</si>
  <si>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</si>
  <si>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</si>
  <si>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</si>
  <si>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</si>
  <si>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</si>
  <si>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</si>
  <si>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</si>
  <si>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</si>
  <si>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</si>
  <si>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</si>
  <si>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</si>
  <si>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</si>
  <si>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</si>
  <si>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</si>
  <si>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</si>
  <si>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</si>
  <si>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</si>
  <si>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</si>
  <si>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</si>
  <si>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</si>
  <si>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</si>
  <si>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</si>
  <si>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</si>
  <si>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</si>
  <si>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</si>
  <si>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</si>
  <si>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</si>
  <si>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</si>
  <si>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</si>
  <si>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</si>
  <si>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</si>
  <si>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</si>
  <si>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</si>
  <si>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</si>
  <si>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</si>
  <si>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</si>
  <si>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</si>
  <si>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</si>
  <si>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</si>
  <si>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</si>
  <si>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</si>
  <si>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</si>
  <si>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</si>
  <si>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</si>
  <si>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</si>
  <si>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</si>
  <si>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</si>
  <si>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</si>
  <si>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</si>
  <si>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</si>
  <si>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</si>
  <si>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</si>
  <si>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</si>
  <si>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</si>
  <si>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</si>
  <si>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</si>
  <si>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</si>
  <si>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</si>
  <si>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</si>
  <si>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</si>
  <si>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</si>
  <si>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</si>
  <si>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</si>
  <si>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</si>
  <si>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</si>
  <si>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</si>
  <si>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</si>
  <si>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</si>
  <si>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</si>
  <si>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</si>
  <si>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</si>
  <si>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</si>
  <si>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</si>
  <si>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</si>
  <si>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</si>
  <si>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</si>
  <si>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</si>
  <si>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</si>
  <si>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</si>
  <si>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</si>
  <si>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</si>
  <si>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</si>
  <si>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</si>
  <si>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</si>
  <si>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</si>
  <si>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</si>
  <si>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</si>
  <si>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</si>
  <si>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</si>
  <si>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</si>
  <si>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</si>
  <si>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</si>
  <si>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</si>
  <si>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</si>
  <si>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</si>
  <si>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</si>
  <si>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</si>
  <si>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</si>
  <si>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</si>
  <si>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</si>
  <si>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</si>
  <si>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</si>
  <si>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</si>
  <si>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</si>
  <si>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</si>
  <si>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</si>
  <si>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</si>
  <si>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</si>
  <si>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</si>
  <si>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</si>
  <si>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</si>
  <si>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</si>
  <si>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</si>
  <si>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</si>
  <si>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</si>
  <si>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</si>
  <si>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</si>
  <si>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</si>
  <si>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</si>
  <si>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</si>
  <si>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</si>
  <si>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</si>
  <si>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</si>
  <si>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</si>
  <si>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</si>
  <si>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</si>
  <si>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</si>
  <si>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</si>
  <si>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</si>
  <si>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</si>
  <si>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</si>
  <si>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</si>
  <si>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</si>
  <si>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</si>
  <si>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</si>
  <si>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</si>
  <si>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</si>
  <si>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</si>
  <si>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</si>
  <si>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</si>
  <si>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</si>
  <si>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</si>
  <si>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</si>
  <si>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</si>
  <si>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</si>
  <si>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</si>
  <si>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</si>
  <si>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</si>
  <si>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</si>
  <si>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</si>
  <si>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</si>
  <si>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</si>
  <si>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</si>
  <si>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</si>
  <si>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</si>
  <si>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</si>
  <si>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</si>
  <si>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</si>
  <si>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</si>
  <si>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</si>
  <si>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</si>
  <si>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</si>
  <si>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</si>
  <si>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</si>
  <si>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</si>
  <si>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</si>
  <si>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</si>
  <si>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</si>
  <si>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</si>
  <si>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</si>
  <si>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</si>
  <si>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</si>
  <si>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</si>
  <si>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</si>
  <si>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</si>
  <si>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</si>
  <si>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</si>
  <si>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</si>
  <si>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</si>
  <si>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</si>
  <si>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</si>
  <si>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</si>
  <si>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</si>
  <si>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</si>
  <si>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</si>
  <si>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</si>
  <si>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</si>
  <si>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</si>
  <si>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</si>
  <si>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</si>
  <si>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</si>
  <si>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</si>
  <si>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</si>
  <si>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</si>
  <si>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</si>
  <si>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</si>
  <si>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</si>
  <si>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</si>
  <si>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</si>
  <si>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</si>
  <si>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</si>
  <si>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</si>
  <si>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</si>
  <si>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</si>
  <si>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</si>
  <si>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</si>
  <si>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</si>
  <si>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</si>
  <si>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</si>
  <si>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</si>
  <si>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</si>
  <si>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</si>
  <si>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</si>
  <si>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</si>
  <si>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</si>
  <si>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</si>
  <si>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</si>
  <si>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</si>
  <si>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</si>
  <si>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</si>
  <si>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</si>
  <si>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</si>
  <si>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</si>
  <si>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</si>
  <si>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</si>
  <si>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</si>
  <si>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</si>
  <si>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</si>
  <si>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</si>
  <si>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</si>
  <si>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</si>
  <si>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</si>
  <si>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</si>
  <si>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</si>
  <si>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</si>
  <si>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</si>
  <si>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</si>
  <si>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</si>
  <si>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</si>
  <si>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</si>
  <si>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</si>
  <si>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</si>
  <si>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</si>
  <si>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</si>
  <si>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</si>
  <si>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</si>
  <si>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</si>
  <si>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</si>
  <si>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</si>
  <si>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</si>
  <si>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</si>
  <si>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</si>
  <si>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</si>
  <si>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</si>
  <si>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</si>
  <si>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</si>
  <si>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</si>
  <si>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</si>
  <si>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</si>
  <si>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</si>
  <si>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</si>
  <si>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</si>
  <si>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</si>
  <si>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</si>
  <si>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</si>
  <si>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</si>
  <si>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</si>
  <si>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</si>
  <si>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</si>
  <si>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</si>
  <si>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</si>
  <si>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</si>
  <si>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</si>
  <si>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</si>
  <si>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</si>
  <si>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</si>
  <si>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</si>
  <si>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</si>
  <si>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</si>
  <si>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</si>
  <si>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</si>
  <si>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</si>
  <si>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</si>
  <si>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</si>
  <si>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</si>
  <si>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</si>
  <si>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</si>
  <si>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</si>
  <si>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</si>
  <si>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</si>
  <si>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</si>
  <si>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</si>
  <si>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</si>
  <si>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</si>
  <si>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</si>
  <si>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</si>
  <si>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</si>
  <si>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</si>
  <si>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</si>
  <si>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</si>
  <si>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</si>
  <si>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</si>
  <si>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</si>
  <si>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</si>
  <si>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</si>
  <si>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</si>
  <si>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</si>
  <si>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</si>
  <si>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</si>
  <si>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</si>
  <si>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</si>
  <si>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</si>
  <si>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</si>
  <si>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</si>
  <si>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</si>
  <si>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</si>
  <si>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</si>
  <si>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</si>
  <si>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</si>
  <si>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</si>
  <si>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</si>
  <si>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</si>
  <si>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</si>
  <si>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</si>
  <si>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</si>
  <si>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</si>
  <si>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</si>
  <si>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</si>
  <si>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</si>
  <si>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</si>
  <si>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</si>
  <si>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</si>
  <si>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</si>
  <si>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</si>
  <si>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</si>
  <si>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</si>
  <si>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</si>
  <si>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</si>
  <si>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</si>
  <si>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</si>
  <si>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</si>
  <si>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</si>
  <si>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</si>
  <si>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</si>
  <si>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</si>
  <si>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</si>
  <si>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</si>
  <si>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</si>
  <si>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</si>
  <si>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</si>
  <si>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</si>
  <si>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</si>
  <si>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</si>
  <si>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</si>
  <si>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</si>
  <si>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</si>
  <si>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</si>
  <si>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</si>
  <si>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</si>
  <si>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</si>
  <si>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</si>
  <si>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</si>
  <si>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</si>
  <si>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</si>
  <si>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</si>
  <si>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</si>
  <si>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</si>
  <si>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</si>
  <si>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</si>
  <si>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</si>
  <si>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</si>
  <si>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</si>
  <si>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</si>
  <si>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</si>
  <si>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</si>
  <si>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</si>
  <si>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</si>
  <si>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</si>
  <si>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</si>
  <si>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</si>
  <si>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</si>
  <si>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</si>
  <si>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</si>
  <si>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</si>
  <si>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</si>
  <si>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</si>
  <si>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</si>
  <si>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</si>
  <si>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</si>
  <si>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</si>
  <si>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</si>
  <si>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</si>
  <si>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</si>
  <si>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</si>
  <si>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</si>
  <si>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</si>
  <si>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</si>
  <si>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</si>
  <si>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</si>
  <si>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</si>
  <si>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</si>
  <si>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</si>
  <si>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</si>
  <si>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</si>
  <si>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</si>
  <si>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</si>
  <si>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</si>
  <si>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</si>
  <si>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</si>
  <si>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</si>
  <si>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</si>
  <si>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</si>
  <si>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</si>
  <si>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</si>
  <si>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</si>
  <si>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</si>
  <si>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</si>
  <si>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</si>
  <si>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</si>
  <si>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</si>
  <si>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</si>
  <si>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</si>
  <si>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</si>
  <si>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</si>
  <si>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</si>
  <si>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</si>
  <si>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</si>
  <si>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</si>
  <si>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</si>
  <si>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</si>
  <si>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</si>
  <si>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</si>
  <si>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</si>
  <si>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</si>
  <si>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</si>
  <si>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</si>
  <si>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</si>
  <si>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</si>
  <si>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</si>
  <si>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</si>
  <si>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</si>
  <si>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</si>
  <si>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</si>
  <si>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</si>
  <si>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</si>
  <si>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</si>
  <si>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</si>
  <si>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</si>
  <si>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</si>
  <si>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</si>
  <si>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</si>
  <si>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</si>
  <si>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</si>
  <si>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</si>
  <si>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</si>
  <si>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</si>
  <si>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</si>
  <si>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</si>
  <si>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</si>
  <si>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</si>
  <si>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</si>
  <si>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</si>
  <si>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</si>
  <si>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</si>
  <si>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</si>
  <si>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</si>
  <si>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</si>
  <si>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</si>
  <si>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</si>
  <si>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</si>
  <si>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</si>
  <si>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</si>
  <si>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</si>
  <si>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</si>
  <si>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</si>
  <si>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</si>
  <si>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</si>
  <si>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</si>
  <si>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</si>
  <si>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</si>
  <si>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</si>
  <si>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</si>
  <si>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</si>
  <si>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</si>
  <si>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</si>
  <si>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</si>
  <si>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</si>
  <si>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</si>
  <si>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</si>
  <si>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</si>
  <si>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</si>
  <si>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</si>
  <si>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</si>
  <si>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</si>
  <si>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</si>
  <si>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</si>
  <si>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</si>
  <si>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</si>
  <si>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</si>
  <si>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</si>
  <si>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</si>
  <si>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</si>
  <si>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</si>
  <si>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</si>
  <si>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</si>
  <si>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</si>
  <si>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</si>
  <si>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</si>
  <si>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</si>
  <si>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</si>
  <si>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</si>
  <si>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</si>
  <si>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</si>
  <si>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</si>
  <si>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</si>
  <si>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</si>
  <si>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</si>
  <si>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</si>
  <si>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</si>
  <si>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</si>
  <si>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</si>
  <si>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</si>
  <si>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</si>
  <si>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</si>
  <si>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</si>
  <si>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</si>
  <si>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</si>
  <si>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</si>
  <si>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</si>
  <si>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</si>
  <si>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</si>
  <si>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</si>
  <si>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</si>
  <si>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</si>
  <si>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</si>
  <si>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</si>
  <si>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</si>
  <si>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</si>
  <si>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</si>
  <si>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</si>
  <si>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</si>
  <si>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</si>
  <si>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</si>
  <si>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</si>
  <si>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</si>
  <si>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</si>
  <si>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</si>
  <si>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</si>
  <si>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</si>
  <si>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</si>
  <si>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</si>
  <si>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</si>
  <si>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</si>
  <si>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</si>
  <si>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</si>
  <si>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</si>
  <si>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</si>
  <si>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</si>
  <si>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</si>
  <si>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</si>
  <si>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</si>
  <si>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</si>
  <si>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</si>
  <si>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</si>
  <si>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</si>
  <si>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</si>
  <si>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</si>
  <si>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</si>
  <si>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</si>
  <si>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</si>
  <si>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</si>
  <si>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</si>
  <si>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</si>
  <si>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</si>
  <si>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</si>
  <si>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</si>
  <si>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</si>
  <si>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</si>
  <si>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</si>
  <si>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</si>
  <si>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</si>
  <si>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</si>
  <si>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</si>
  <si>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</si>
  <si>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</si>
  <si>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</si>
  <si>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</si>
  <si>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</si>
  <si>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</si>
  <si>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</si>
  <si>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</si>
  <si>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</si>
  <si>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</si>
  <si>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</si>
  <si>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</si>
  <si>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</si>
  <si>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</si>
  <si>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</si>
  <si>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</si>
  <si>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</si>
  <si>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</si>
  <si>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</si>
  <si>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</si>
  <si>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</si>
  <si>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</si>
  <si>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</si>
  <si>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</si>
  <si>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</si>
  <si>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</si>
  <si>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</si>
  <si>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</si>
  <si>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</si>
  <si>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</si>
  <si>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</si>
  <si>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</si>
  <si>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</si>
  <si>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</si>
  <si>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</si>
  <si>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</si>
  <si>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</si>
  <si>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</si>
  <si>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</si>
  <si>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</si>
  <si>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</si>
  <si>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</si>
  <si>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</si>
  <si>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</si>
  <si>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</si>
  <si>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</si>
  <si>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</si>
  <si>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</si>
  <si>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</si>
  <si>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</si>
  <si>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</si>
  <si>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</si>
  <si>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</si>
  <si>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</si>
  <si>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</si>
  <si>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</si>
  <si>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</si>
  <si>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</si>
  <si>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</si>
  <si>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</si>
  <si>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</si>
  <si>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</si>
  <si>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</si>
  <si>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</si>
  <si>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</si>
  <si>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</si>
  <si>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</si>
  <si>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</si>
  <si>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</si>
  <si>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</si>
  <si>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</si>
  <si>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</si>
  <si>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</si>
  <si>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</si>
  <si>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</si>
  <si>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</si>
  <si>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</si>
  <si>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</si>
  <si>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</si>
  <si>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</si>
  <si>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</si>
  <si>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</si>
  <si>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</si>
  <si>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</si>
  <si>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</si>
  <si>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</si>
  <si>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</si>
  <si>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</si>
  <si>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</si>
  <si>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</si>
  <si>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</si>
  <si>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</si>
  <si>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</si>
  <si>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</si>
  <si>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</si>
  <si>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</si>
  <si>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</si>
  <si>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</si>
  <si>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</si>
  <si>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</si>
  <si>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</si>
  <si>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</si>
  <si>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</si>
  <si>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</si>
  <si>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</si>
  <si>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</si>
  <si>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</si>
  <si>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</si>
  <si>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</si>
  <si>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</si>
  <si>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</si>
  <si>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</si>
  <si>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</si>
  <si>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</si>
  <si>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</si>
  <si>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</si>
  <si>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</si>
  <si>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</si>
  <si>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</si>
  <si>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</si>
  <si>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</si>
  <si>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</si>
  <si>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</si>
  <si>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</si>
  <si>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</si>
  <si>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</si>
  <si>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</si>
  <si>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</si>
  <si>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</si>
  <si>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</si>
  <si>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</si>
  <si>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</si>
  <si>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</si>
  <si>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</si>
  <si>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</si>
  <si>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</si>
  <si>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</si>
  <si>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</si>
  <si>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</si>
  <si>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</si>
  <si>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</si>
  <si>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</si>
  <si>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</si>
  <si>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</si>
  <si>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</si>
  <si>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</si>
  <si>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</si>
  <si>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</si>
  <si>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</si>
  <si>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</si>
  <si>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</si>
  <si>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</si>
  <si>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</si>
  <si>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</si>
  <si>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</si>
  <si>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</si>
  <si>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</si>
  <si>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</si>
  <si>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</si>
  <si>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</si>
  <si>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</si>
  <si>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</si>
  <si>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</si>
  <si>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</si>
  <si>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</si>
  <si>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</si>
  <si>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</si>
  <si>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</si>
  <si>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</si>
  <si>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</si>
  <si>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</si>
  <si>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</si>
  <si>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</si>
  <si>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</si>
  <si>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</si>
  <si>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</si>
  <si>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</si>
  <si>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</si>
  <si>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</si>
  <si>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</si>
  <si>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</si>
  <si>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</si>
  <si>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</si>
  <si>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</si>
  <si>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</si>
  <si>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</si>
  <si>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</si>
  <si>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</si>
  <si>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</si>
  <si>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</si>
  <si>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</si>
  <si>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</si>
  <si>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</si>
  <si>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</si>
  <si>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</si>
  <si>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</si>
  <si>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</si>
  <si>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</si>
  <si>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</si>
  <si>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</si>
  <si>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</si>
  <si>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</si>
  <si>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</si>
  <si>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</si>
  <si>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</si>
  <si>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</si>
  <si>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</si>
  <si>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</si>
  <si>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</si>
  <si>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</si>
  <si>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</si>
  <si>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</si>
  <si>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</si>
  <si>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</si>
  <si>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</si>
  <si>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</si>
  <si>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</si>
  <si>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</si>
  <si>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</si>
  <si>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</si>
  <si>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</si>
  <si>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</si>
  <si>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</si>
  <si>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</si>
  <si>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</si>
  <si>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</si>
  <si>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</si>
  <si>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</si>
  <si>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</si>
  <si>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</si>
  <si>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</si>
  <si>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</si>
  <si>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</si>
  <si>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</si>
  <si>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</si>
  <si>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</si>
  <si>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</si>
  <si>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</si>
  <si>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</si>
  <si>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</si>
  <si>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</si>
  <si>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</si>
  <si>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</si>
  <si>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</si>
  <si>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</si>
  <si>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</si>
  <si>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</si>
  <si>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</si>
  <si>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</si>
  <si>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</si>
  <si>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</si>
  <si>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</si>
  <si>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</si>
  <si>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</si>
  <si>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</si>
  <si>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</si>
  <si>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</si>
  <si>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</si>
  <si>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</si>
  <si>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</si>
  <si>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</si>
  <si>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</si>
  <si>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</si>
  <si>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</si>
  <si>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</si>
  <si>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</si>
  <si>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</si>
  <si>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</si>
  <si>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</si>
  <si>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</si>
  <si>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</si>
  <si>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</si>
  <si>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</si>
  <si>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</si>
  <si>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</si>
  <si>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</si>
  <si>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</si>
  <si>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</si>
  <si>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</si>
  <si>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</si>
  <si>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</si>
  <si>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</si>
  <si>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</si>
  <si>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</si>
  <si>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</si>
  <si>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</si>
  <si>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</si>
  <si>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</si>
  <si>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</si>
  <si>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</si>
  <si>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</si>
  <si>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</si>
  <si>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</si>
  <si>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</si>
  <si>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</si>
  <si>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</si>
  <si>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</si>
  <si>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</si>
  <si>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</si>
  <si>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</si>
  <si>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</si>
  <si>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</si>
  <si>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</si>
  <si>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</si>
  <si>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</si>
  <si>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</si>
  <si>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</si>
  <si>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</si>
  <si>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</si>
  <si>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</si>
  <si>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</si>
  <si>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</si>
  <si>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</si>
  <si>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</si>
  <si>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</si>
  <si>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</si>
  <si>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</si>
  <si>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</si>
  <si>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</si>
  <si>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</si>
  <si>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</si>
  <si>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</si>
  <si>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</si>
  <si>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</si>
  <si>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</si>
  <si>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</si>
  <si>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</si>
  <si>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</si>
  <si>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</si>
  <si>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</si>
  <si>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</si>
  <si>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</si>
  <si>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</si>
  <si>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</si>
  <si>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</si>
  <si>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</si>
  <si>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</si>
  <si>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</si>
  <si>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</si>
  <si>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</si>
  <si>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</si>
  <si>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</si>
  <si>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</si>
  <si>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</si>
  <si>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</si>
  <si>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</si>
  <si>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</si>
  <si>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</si>
  <si>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</si>
  <si>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</si>
  <si>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</si>
  <si>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</si>
  <si>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</si>
  <si>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</si>
  <si>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</si>
  <si>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</si>
  <si>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</si>
  <si>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</si>
  <si>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</si>
  <si>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</si>
  <si>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</si>
  <si>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</si>
  <si>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</si>
  <si>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</si>
  <si>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</si>
  <si>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</si>
  <si>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</si>
  <si>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</si>
  <si>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</si>
  <si>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</si>
  <si>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</si>
  <si>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</si>
  <si>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</si>
  <si>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</si>
  <si>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</si>
  <si>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</si>
  <si>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</si>
  <si>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</si>
  <si>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</si>
  <si>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</si>
  <si>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</si>
  <si>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</si>
  <si>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</si>
  <si>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</si>
  <si>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</si>
  <si>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</si>
  <si>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</si>
  <si>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</si>
  <si>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</si>
  <si>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</si>
  <si>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</si>
  <si>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</si>
  <si>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</si>
  <si>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</si>
  <si>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</si>
  <si>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</si>
  <si>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</si>
  <si>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</si>
  <si>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</si>
  <si>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</si>
  <si>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</si>
  <si>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</si>
  <si>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</si>
  <si>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</si>
  <si>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</si>
  <si>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</si>
  <si>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</si>
  <si>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</si>
  <si>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</si>
  <si>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</si>
  <si>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</si>
  <si>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</si>
  <si>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</si>
  <si>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</si>
  <si>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</si>
  <si>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</si>
  <si>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</si>
  <si>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</si>
  <si>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</si>
  <si>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</si>
  <si>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</si>
  <si>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</si>
  <si>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</si>
  <si>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</si>
  <si>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</si>
  <si>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</si>
  <si>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</si>
  <si>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</si>
  <si>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</si>
  <si>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</si>
  <si>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</si>
  <si>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</si>
  <si>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</si>
  <si>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</si>
  <si>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</si>
  <si>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</si>
  <si>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</si>
  <si>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</si>
  <si>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</si>
  <si>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</si>
  <si>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</si>
  <si>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</si>
  <si>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</si>
  <si>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</si>
  <si>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</si>
  <si>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</si>
  <si>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</si>
  <si>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</si>
  <si>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</si>
  <si>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</si>
  <si>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</si>
  <si>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</si>
  <si>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</si>
  <si>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</si>
  <si>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</si>
  <si>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</si>
  <si>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</si>
  <si>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</si>
  <si>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</si>
  <si>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</si>
  <si>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</si>
  <si>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</si>
  <si>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</si>
  <si>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</si>
  <si>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</si>
  <si>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</si>
  <si>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</si>
  <si>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</si>
  <si>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</si>
  <si>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</si>
  <si>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</si>
  <si>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</si>
  <si>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</si>
  <si>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</si>
  <si>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</si>
  <si>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</si>
  <si>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</si>
  <si>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</si>
  <si>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</si>
  <si>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</si>
  <si>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</si>
  <si>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</si>
  <si>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</si>
  <si>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</si>
  <si>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</si>
  <si>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</si>
  <si>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</si>
  <si>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</si>
  <si>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</si>
  <si>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</si>
  <si>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</si>
  <si>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</si>
  <si>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</si>
  <si>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</si>
  <si>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</si>
  <si>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</si>
  <si>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</si>
  <si>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</si>
  <si>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</si>
  <si>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</si>
  <si>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</si>
  <si>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</si>
  <si>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</si>
  <si>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</si>
  <si>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</si>
  <si>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</si>
  <si>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</si>
  <si>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</si>
  <si>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</si>
  <si>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</si>
  <si>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</si>
  <si>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</si>
  <si>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</si>
  <si>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</si>
  <si>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</si>
  <si>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</si>
  <si>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</si>
  <si>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</si>
  <si>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</si>
  <si>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</si>
  <si>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</si>
  <si>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</si>
  <si>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</si>
  <si>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</si>
  <si>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</si>
  <si>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</si>
  <si>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</si>
  <si>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</si>
  <si>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</si>
  <si>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</si>
  <si>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</si>
  <si>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</si>
  <si>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</si>
  <si>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</si>
  <si>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</si>
  <si>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</si>
  <si>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</si>
  <si>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</si>
  <si>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</si>
  <si>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</si>
  <si>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</si>
  <si>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</si>
  <si>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</si>
  <si>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</si>
  <si>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</si>
  <si>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</si>
  <si>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</si>
  <si>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</si>
  <si>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</si>
  <si>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</si>
  <si>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</si>
  <si>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</si>
  <si>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</si>
  <si>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</si>
  <si>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</si>
  <si>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</si>
  <si>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</si>
  <si>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</si>
  <si>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</si>
  <si>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</si>
  <si>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</si>
  <si>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</si>
  <si>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</si>
  <si>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</si>
  <si>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</si>
  <si>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</si>
  <si>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</si>
  <si>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</si>
  <si>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</si>
  <si>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</si>
  <si>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</si>
  <si>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</si>
  <si>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</si>
  <si>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</si>
  <si>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</si>
  <si>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</si>
  <si>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</si>
  <si>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</si>
  <si>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</si>
  <si>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</si>
  <si>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</si>
  <si>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</si>
  <si>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</si>
  <si>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</si>
  <si>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</si>
  <si>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</si>
  <si>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</si>
  <si>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</si>
  <si>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</si>
  <si>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</si>
  <si>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</si>
  <si>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</si>
  <si>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</si>
  <si>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</si>
  <si>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</si>
  <si>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</si>
  <si>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</si>
  <si>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</si>
  <si>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</si>
  <si>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</si>
  <si>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</si>
  <si>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</si>
  <si>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</si>
  <si>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</si>
  <si>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</si>
  <si>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</si>
  <si>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</si>
  <si>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</si>
  <si>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</si>
  <si>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</si>
  <si>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</si>
  <si>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</si>
  <si>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</si>
  <si>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</si>
  <si>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</si>
  <si>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</si>
  <si>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</si>
  <si>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</si>
  <si>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</si>
  <si>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</si>
  <si>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</si>
  <si>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</si>
  <si>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</si>
  <si>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</si>
  <si>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</si>
  <si>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</si>
  <si>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</si>
  <si>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</si>
  <si>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</si>
  <si>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</si>
  <si>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</si>
  <si>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</si>
  <si>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</si>
  <si>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</si>
  <si>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</si>
  <si>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</si>
  <si>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</si>
  <si>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</si>
  <si>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</si>
  <si>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</si>
  <si>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</si>
  <si>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</si>
  <si>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</si>
  <si>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</si>
  <si>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</si>
  <si>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</si>
  <si>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</si>
  <si>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</si>
  <si>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</si>
  <si>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</si>
  <si>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</si>
  <si>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</si>
  <si>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</si>
  <si>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</si>
  <si>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</si>
  <si>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</si>
  <si>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</si>
  <si>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</si>
  <si>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</si>
  <si>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</si>
  <si>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</si>
  <si>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</si>
  <si>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</si>
  <si>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</si>
  <si>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</si>
  <si>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</si>
  <si>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</si>
  <si>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</si>
  <si>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</si>
  <si>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</si>
  <si>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</si>
  <si>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</si>
  <si>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</si>
  <si>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</si>
  <si>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</si>
  <si>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</si>
  <si>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</si>
  <si>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</si>
  <si>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</si>
  <si>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</si>
  <si>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</si>
  <si>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</si>
  <si>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</si>
  <si>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</si>
  <si>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</si>
  <si>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</si>
  <si>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</si>
  <si>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</si>
  <si>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</si>
  <si>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</si>
  <si>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</si>
  <si>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</si>
  <si>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</si>
  <si>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</si>
  <si>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</si>
  <si>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</si>
  <si>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</si>
  <si>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</si>
  <si>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</si>
  <si>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</si>
  <si>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</si>
  <si>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</si>
  <si>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</si>
  <si>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</si>
  <si>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</si>
  <si>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</si>
  <si>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</si>
  <si>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</si>
  <si>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</si>
  <si>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</si>
  <si>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</si>
  <si>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</si>
  <si>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</si>
  <si>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</si>
  <si>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</si>
  <si>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</si>
  <si>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</si>
  <si>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</si>
  <si>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</si>
  <si>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</si>
  <si>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</si>
  <si>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</si>
  <si>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</si>
  <si>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</si>
  <si>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</si>
  <si>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</si>
  <si>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</si>
  <si>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</si>
  <si>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</si>
  <si>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</si>
  <si>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</si>
  <si>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</si>
  <si>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</si>
  <si>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</si>
  <si>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</si>
  <si>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</si>
  <si>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</si>
  <si>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</si>
  <si>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</si>
  <si>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</si>
  <si>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</si>
  <si>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</si>
  <si>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</si>
  <si>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</si>
  <si>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</si>
  <si>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</si>
  <si>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</si>
  <si>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</si>
  <si>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</si>
  <si>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</si>
  <si>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</si>
  <si>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</si>
  <si>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</si>
  <si>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</si>
  <si>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</si>
  <si>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</si>
  <si>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</si>
  <si>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</si>
  <si>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</si>
  <si>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</si>
  <si>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</si>
  <si>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</si>
  <si>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</si>
  <si>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</si>
  <si>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</si>
  <si>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</si>
  <si>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</si>
  <si>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</si>
  <si>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</si>
  <si>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</si>
  <si>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</si>
  <si>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</si>
  <si>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</si>
  <si>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</si>
  <si>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</si>
  <si>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</si>
  <si>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</si>
  <si>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</si>
  <si>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</si>
  <si>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</si>
  <si>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</si>
  <si>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</si>
  <si>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</si>
  <si>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</si>
  <si>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</si>
  <si>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</si>
  <si>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</si>
  <si>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</si>
  <si>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</si>
  <si>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</si>
  <si>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</si>
  <si>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</si>
  <si>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</si>
  <si>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</si>
  <si>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</si>
  <si>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</si>
  <si>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</si>
  <si>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</si>
  <si>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</si>
  <si>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</si>
  <si>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</si>
  <si>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</si>
  <si>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</si>
  <si>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</si>
  <si>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</si>
  <si>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</si>
  <si>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</si>
  <si>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</si>
  <si>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</si>
  <si>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</si>
  <si>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</si>
  <si>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</si>
  <si>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</si>
  <si>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</si>
  <si>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</si>
  <si>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</si>
  <si>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</si>
  <si>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</si>
  <si>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</si>
  <si>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</si>
  <si>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</si>
  <si>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</si>
  <si>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</si>
  <si>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</si>
  <si>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</si>
  <si>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</si>
  <si>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</si>
  <si>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</si>
  <si>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</si>
  <si>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</si>
  <si>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</si>
  <si>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</si>
  <si>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</si>
  <si>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</si>
  <si>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</si>
  <si>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</si>
  <si>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</si>
  <si>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</si>
  <si>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</si>
  <si>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</si>
  <si>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</si>
  <si>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</si>
  <si>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</si>
  <si>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</si>
  <si>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</si>
  <si>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</si>
  <si>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</si>
  <si>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</si>
  <si>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</si>
  <si>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</si>
  <si>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</si>
  <si>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</si>
  <si>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</si>
  <si>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</si>
  <si>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</si>
  <si>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</si>
  <si>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</si>
  <si>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</si>
  <si>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</si>
  <si>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</si>
  <si>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</si>
  <si>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</si>
  <si>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</si>
  <si>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</si>
  <si>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</si>
  <si>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</si>
  <si>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</si>
  <si>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</si>
  <si>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</si>
  <si>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</si>
  <si>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</si>
  <si>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</si>
  <si>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</si>
  <si>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</si>
  <si>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</si>
  <si>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</si>
  <si>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</si>
  <si>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</si>
  <si>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</si>
  <si>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</si>
  <si>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</si>
  <si>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</si>
  <si>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</si>
  <si>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</si>
  <si>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</si>
  <si>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</si>
  <si>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</si>
  <si>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</si>
  <si>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</si>
  <si>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</si>
  <si>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</si>
  <si>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</si>
  <si>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</si>
  <si>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</si>
  <si>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</si>
  <si>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</si>
  <si>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</si>
  <si>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</si>
  <si>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</si>
  <si>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</si>
  <si>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</si>
  <si>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</si>
  <si>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</si>
  <si>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</si>
  <si>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</si>
  <si>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</si>
  <si>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</si>
  <si>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</si>
  <si>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</si>
  <si>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</si>
  <si>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</si>
  <si>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</si>
  <si>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</si>
  <si>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</si>
  <si>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</si>
  <si>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</si>
  <si>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</si>
  <si>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</si>
  <si>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</si>
  <si>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</si>
  <si>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</si>
  <si>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</si>
  <si>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</si>
  <si>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</si>
  <si>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</si>
  <si>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</si>
  <si>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</si>
  <si>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</si>
  <si>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</si>
  <si>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</si>
  <si>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</si>
  <si>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</si>
  <si>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</si>
  <si>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</si>
  <si>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</si>
  <si>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</si>
  <si>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</si>
  <si>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</si>
  <si>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</si>
  <si>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</si>
  <si>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</si>
  <si>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</si>
  <si>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</si>
  <si>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</si>
  <si>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</si>
  <si>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</si>
  <si>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</si>
  <si>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</si>
  <si>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</si>
  <si>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</si>
  <si>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</si>
  <si>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</si>
  <si>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</si>
  <si>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</si>
  <si>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</si>
  <si>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</si>
  <si>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</si>
  <si>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</si>
  <si>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</si>
  <si>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</si>
  <si>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</si>
  <si>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</si>
  <si>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</si>
  <si>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</si>
  <si>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</si>
  <si>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</si>
  <si>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</si>
  <si>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</si>
  <si>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</si>
  <si>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</si>
  <si>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</si>
  <si>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</si>
  <si>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</si>
  <si>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</si>
  <si>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</si>
  <si>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</si>
  <si>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</si>
  <si>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</si>
  <si>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</si>
  <si>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</si>
  <si>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</si>
  <si>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</si>
  <si>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</si>
  <si>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</si>
  <si>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</si>
  <si>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</si>
  <si>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</si>
  <si>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</si>
  <si>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</si>
  <si>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</si>
  <si>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</si>
  <si>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</si>
  <si>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</si>
  <si>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</si>
  <si>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</si>
  <si>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</si>
  <si>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</si>
  <si>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</si>
  <si>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</si>
  <si>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</si>
  <si>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</si>
  <si>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</si>
  <si>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</si>
  <si>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</si>
  <si>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</si>
  <si>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</si>
  <si>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</si>
  <si>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</si>
  <si>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</si>
  <si>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</si>
  <si>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</si>
  <si>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</si>
  <si>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</si>
  <si>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</si>
  <si>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</si>
  <si>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</si>
  <si>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</si>
  <si>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</si>
  <si>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</si>
  <si>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</si>
  <si>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</si>
  <si>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</si>
  <si>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</si>
  <si>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</si>
  <si>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</si>
  <si>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</si>
  <si>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</si>
  <si>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</si>
  <si>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</si>
  <si>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</si>
  <si>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</si>
  <si>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</si>
  <si>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</si>
  <si>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</si>
  <si>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</si>
  <si>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</si>
  <si>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</si>
  <si>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</si>
  <si>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</si>
  <si>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</si>
  <si>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</si>
  <si>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</si>
  <si>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</si>
  <si>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</si>
  <si>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</si>
  <si>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</si>
  <si>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</si>
  <si>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</si>
  <si>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</si>
  <si>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</si>
  <si>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</si>
  <si>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</si>
  <si>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</si>
  <si>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</si>
  <si>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</si>
  <si>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</si>
  <si>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</si>
  <si>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</si>
  <si>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</si>
  <si>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</si>
  <si>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</si>
  <si>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</si>
  <si>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</si>
  <si>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</si>
  <si>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</si>
  <si>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</si>
  <si>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</si>
  <si>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</si>
  <si>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</si>
  <si>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</si>
  <si>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</si>
  <si>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</si>
  <si>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</si>
  <si>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</si>
  <si>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</si>
  <si>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</si>
  <si>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</si>
  <si>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</si>
  <si>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</si>
  <si>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</si>
  <si>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</si>
  <si>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</si>
  <si>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</si>
  <si>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</si>
  <si>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</si>
  <si>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</si>
  <si>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</si>
  <si>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</si>
  <si>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</si>
  <si>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</si>
  <si>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</si>
  <si>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</si>
  <si>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</si>
  <si>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</si>
  <si>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</si>
  <si>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</si>
  <si>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</si>
  <si>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</si>
  <si>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</si>
  <si>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</si>
  <si>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</si>
  <si>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</si>
  <si>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</si>
  <si>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</si>
  <si>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</si>
  <si>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</si>
  <si>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</si>
  <si>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</si>
  <si>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</si>
  <si>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</si>
  <si>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</si>
  <si>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</si>
  <si>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</si>
  <si>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</si>
  <si>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</si>
  <si>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</si>
  <si>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</si>
  <si>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</si>
  <si>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</si>
  <si>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</si>
  <si>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</si>
  <si>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</si>
  <si>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</si>
  <si>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</si>
  <si>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</si>
  <si>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</si>
  <si>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</si>
  <si>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</si>
  <si>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</si>
  <si>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</si>
  <si>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</si>
  <si>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</si>
  <si>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</si>
  <si>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</si>
  <si>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</si>
  <si>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</si>
  <si>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</si>
  <si>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</si>
  <si>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</si>
  <si>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</si>
  <si>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</si>
  <si>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</si>
  <si>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</si>
  <si>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</si>
  <si>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</si>
  <si>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</si>
  <si>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</si>
  <si>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</si>
  <si>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</si>
  <si>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</si>
  <si>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</si>
  <si>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</si>
  <si>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</si>
  <si>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</si>
  <si>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</si>
  <si>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</si>
  <si>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</si>
  <si>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</si>
  <si>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</si>
  <si>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</si>
  <si>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</si>
  <si>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</si>
  <si>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</si>
  <si>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</si>
  <si>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</si>
  <si>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</si>
  <si>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</si>
  <si>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</si>
  <si>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</si>
  <si>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</si>
  <si>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</si>
  <si>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</si>
  <si>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</si>
  <si>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</si>
  <si>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</si>
  <si>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</si>
  <si>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</si>
  <si>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</si>
  <si>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</si>
  <si>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</si>
  <si>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</si>
  <si>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</si>
  <si>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</si>
  <si>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</si>
  <si>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</si>
  <si>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</si>
  <si>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</si>
  <si>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</si>
  <si>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</si>
  <si>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</si>
  <si>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</si>
  <si>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</si>
  <si>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</si>
  <si>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</si>
  <si>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</si>
  <si>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</si>
  <si>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</si>
  <si>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</si>
  <si>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</si>
  <si>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</si>
  <si>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</si>
  <si>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</si>
  <si>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</si>
  <si>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</si>
  <si>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</si>
  <si>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</si>
  <si>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</si>
  <si>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</si>
  <si>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</si>
  <si>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</si>
  <si>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</si>
  <si>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</si>
  <si>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</si>
  <si>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</si>
  <si>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</si>
  <si>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</si>
  <si>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</si>
  <si>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</si>
  <si>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</si>
  <si>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</si>
  <si>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</si>
  <si>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</si>
  <si>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</si>
  <si>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</si>
  <si>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</si>
  <si>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</si>
  <si>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</si>
  <si>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</si>
  <si>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</si>
  <si>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</si>
  <si>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</si>
  <si>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</si>
  <si>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</si>
  <si>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</si>
  <si>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</si>
  <si>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</si>
  <si>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</si>
  <si>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</si>
  <si>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</si>
  <si>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</si>
  <si>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</si>
  <si>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</si>
  <si>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</si>
  <si>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</si>
  <si>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</si>
  <si>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</si>
  <si>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</si>
  <si>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</si>
  <si>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</si>
  <si>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</si>
  <si>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</si>
  <si>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</si>
  <si>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</si>
  <si>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</si>
  <si>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</si>
  <si>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</si>
  <si>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</si>
  <si>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</si>
  <si>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</si>
  <si>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</si>
  <si>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</si>
  <si>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</si>
  <si>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</si>
  <si>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</si>
  <si>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</si>
  <si>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</si>
  <si>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</si>
  <si>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</si>
  <si>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</si>
  <si>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</si>
  <si>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</si>
  <si>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</si>
  <si>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</si>
  <si>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</si>
  <si>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</si>
  <si>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</si>
  <si>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</si>
  <si>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</si>
  <si>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</si>
  <si>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</si>
  <si>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</si>
  <si>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</si>
  <si>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</si>
  <si>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</si>
  <si>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</si>
  <si>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</si>
  <si>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</si>
  <si>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</si>
  <si>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</si>
  <si>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</si>
  <si>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</si>
  <si>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</si>
  <si>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</si>
  <si>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</si>
  <si>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</si>
  <si>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</si>
  <si>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</si>
  <si>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</si>
  <si>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</si>
  <si>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</si>
  <si>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</si>
  <si>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</si>
  <si>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</si>
  <si>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</si>
  <si>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</si>
  <si>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</si>
  <si>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</si>
  <si>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</si>
  <si>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</si>
  <si>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</si>
  <si>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</si>
  <si>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</si>
  <si>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</si>
  <si>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</si>
  <si>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</si>
  <si>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</si>
  <si>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</si>
  <si>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</si>
  <si>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</si>
  <si>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</si>
  <si>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</si>
  <si>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</si>
  <si>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</si>
  <si>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</si>
  <si>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</si>
  <si>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</si>
  <si>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</si>
  <si>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</si>
  <si>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</si>
  <si>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</si>
  <si>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</si>
  <si>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</si>
  <si>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</si>
  <si>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</si>
  <si>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</si>
  <si>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</si>
  <si>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</si>
  <si>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</si>
  <si>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</si>
  <si>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</si>
  <si>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</si>
  <si>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</si>
  <si>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</si>
  <si>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</si>
  <si>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</si>
  <si>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</si>
  <si>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</si>
  <si>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</si>
  <si>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</si>
  <si>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</si>
  <si>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</si>
  <si>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</si>
  <si>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</si>
  <si>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</si>
  <si>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</si>
  <si>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</si>
  <si>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</si>
  <si>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</si>
  <si>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</si>
  <si>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</si>
  <si>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</si>
  <si>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</si>
  <si>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</si>
  <si>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</si>
  <si>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</si>
  <si>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</si>
  <si>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</si>
  <si>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</si>
  <si>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</si>
  <si>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</si>
  <si>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</si>
  <si>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</si>
  <si>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</si>
  <si>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</si>
  <si>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</si>
  <si>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</si>
  <si>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</si>
  <si>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</si>
  <si>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</si>
  <si>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</si>
  <si>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</si>
  <si>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</si>
  <si>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</si>
  <si>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</si>
  <si>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</si>
  <si>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</si>
  <si>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</si>
  <si>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</si>
  <si>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</si>
  <si>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</si>
  <si>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</si>
  <si>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</si>
  <si>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</si>
  <si>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</si>
  <si>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</si>
  <si>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</si>
  <si>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</si>
  <si>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</si>
  <si>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</si>
  <si>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</si>
  <si>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</si>
  <si>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</si>
  <si>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</si>
  <si>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</si>
  <si>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</si>
  <si>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</si>
  <si>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</si>
  <si>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</si>
  <si>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</si>
  <si>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</si>
  <si>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</si>
  <si>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</si>
  <si>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</si>
  <si>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</si>
  <si>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</si>
  <si>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</si>
  <si>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</si>
  <si>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</si>
  <si>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</si>
  <si>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</si>
  <si>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</si>
  <si>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</si>
  <si>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</si>
  <si>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</si>
  <si>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</si>
  <si>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</si>
  <si>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</si>
  <si>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</si>
  <si>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</si>
  <si>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</si>
  <si>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</si>
  <si>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</si>
  <si>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</si>
  <si>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</si>
  <si>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</si>
  <si>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</si>
  <si>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</si>
  <si>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</si>
  <si>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</si>
  <si>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</si>
  <si>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</si>
  <si>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</si>
  <si>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</si>
  <si>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</si>
  <si>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</si>
  <si>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</si>
  <si>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</si>
  <si>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</si>
  <si>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</si>
  <si>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</si>
  <si>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</si>
  <si>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</si>
  <si>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</si>
  <si>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</si>
  <si>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</si>
  <si>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</si>
  <si>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</si>
  <si>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</si>
  <si>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</si>
  <si>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</si>
  <si>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</si>
  <si>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</si>
  <si>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</si>
  <si>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</si>
  <si>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</si>
  <si>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</si>
  <si>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</si>
  <si>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</si>
  <si>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</si>
  <si>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</si>
  <si>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</si>
  <si>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</si>
  <si>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</si>
  <si>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</si>
  <si>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</si>
  <si>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</si>
  <si>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</si>
  <si>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</si>
  <si>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</si>
  <si>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</si>
  <si>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</si>
  <si>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</si>
  <si>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</si>
  <si>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</si>
  <si>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</si>
  <si>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</si>
  <si>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</si>
  <si>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</si>
  <si>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</si>
  <si>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</si>
  <si>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</si>
  <si>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</si>
  <si>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</si>
  <si>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</si>
  <si>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</si>
  <si>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</si>
  <si>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</si>
  <si>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</si>
  <si>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</si>
  <si>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</si>
  <si>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</si>
  <si>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</si>
  <si>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</si>
  <si>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</si>
  <si>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</si>
  <si>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</si>
  <si>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</si>
  <si>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</si>
  <si>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</si>
  <si>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</si>
  <si>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</si>
  <si>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</si>
  <si>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</si>
  <si>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</si>
  <si>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</si>
  <si>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</si>
  <si>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</si>
  <si>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</si>
  <si>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</si>
  <si>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</si>
  <si>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</si>
  <si>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</si>
  <si>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</si>
  <si>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</si>
  <si>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</si>
  <si>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</si>
  <si>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</si>
  <si>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</si>
  <si>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</si>
  <si>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</si>
  <si>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</si>
  <si>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</si>
  <si>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</si>
  <si>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</si>
  <si>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</si>
  <si>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</si>
  <si>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</si>
  <si>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</si>
  <si>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</si>
  <si>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</si>
  <si>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</si>
  <si>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</si>
  <si>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</si>
  <si>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</si>
  <si>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</si>
  <si>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</si>
  <si>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</si>
  <si>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</si>
  <si>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</si>
  <si>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</si>
  <si>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</si>
  <si>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</si>
  <si>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</si>
  <si>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</si>
  <si>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</si>
  <si>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</si>
  <si>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</si>
  <si>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</si>
  <si>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</si>
  <si>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</si>
  <si>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</si>
  <si>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</si>
  <si>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</si>
  <si>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</si>
  <si>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</si>
  <si>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</si>
  <si>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</si>
  <si>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</si>
  <si>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</si>
  <si>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</si>
  <si>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</si>
  <si>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</si>
  <si>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</si>
  <si>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</si>
  <si>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</si>
  <si>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</si>
  <si>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</si>
  <si>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</si>
  <si>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</si>
  <si>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</si>
  <si>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</si>
  <si>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</si>
  <si>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</si>
  <si>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</si>
  <si>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</si>
  <si>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</si>
  <si>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</si>
  <si>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</si>
  <si>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</si>
  <si>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</si>
  <si>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</si>
  <si>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</si>
  <si>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</si>
  <si>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</si>
  <si>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</si>
  <si>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</si>
  <si>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</si>
  <si>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</si>
  <si>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</si>
  <si>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</si>
  <si>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</si>
  <si>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</si>
  <si>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</si>
  <si>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</si>
  <si>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</si>
  <si>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</si>
  <si>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</si>
  <si>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</si>
  <si>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</si>
  <si>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</si>
  <si>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</si>
  <si>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</si>
  <si>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</si>
  <si>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</si>
  <si>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</si>
  <si>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</si>
  <si>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</si>
  <si>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</si>
  <si>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</si>
  <si>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</si>
  <si>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</si>
  <si>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</si>
  <si>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</si>
  <si>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</si>
  <si>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</si>
  <si>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</si>
  <si>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</si>
  <si>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</si>
  <si>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</si>
  <si>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</si>
  <si>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</si>
  <si>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</si>
  <si>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</si>
  <si>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</si>
  <si>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</si>
  <si>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</si>
  <si>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</si>
  <si>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</si>
  <si>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</si>
  <si>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</si>
  <si>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</si>
  <si>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</si>
  <si>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</si>
  <si>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</si>
  <si>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</si>
  <si>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</si>
  <si>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</si>
  <si>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</si>
  <si>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</si>
  <si>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</si>
  <si>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</si>
  <si>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</si>
  <si>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</si>
  <si>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</si>
  <si>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</si>
  <si>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</si>
  <si>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</si>
  <si>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</si>
  <si>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</si>
  <si>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</si>
  <si>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</si>
  <si>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</si>
  <si>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</si>
  <si>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</si>
  <si>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</si>
  <si>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</si>
  <si>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</si>
  <si>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</si>
  <si>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</si>
  <si>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</si>
  <si>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</si>
  <si>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</si>
  <si>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</si>
  <si>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</si>
  <si>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</si>
  <si>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</si>
  <si>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</si>
  <si>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</si>
  <si>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</si>
  <si>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</si>
  <si>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</si>
  <si>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</si>
  <si>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</si>
  <si>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</si>
  <si>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</si>
  <si>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</si>
  <si>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</si>
  <si>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</si>
  <si>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</si>
  <si>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</si>
  <si>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</si>
  <si>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</si>
  <si>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</si>
  <si>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</si>
  <si>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</si>
  <si>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</si>
  <si>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</si>
  <si>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</si>
  <si>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</si>
  <si>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</si>
  <si>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</si>
  <si>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</si>
  <si>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</si>
  <si>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</si>
  <si>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</si>
  <si>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</si>
  <si>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</si>
  <si>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</si>
  <si>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</si>
  <si>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</si>
  <si>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</si>
  <si>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</si>
  <si>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</si>
  <si>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</si>
  <si>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</si>
  <si>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</si>
  <si>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</si>
  <si>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</si>
  <si>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</si>
  <si>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</si>
  <si>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</si>
  <si>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</si>
  <si>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</si>
  <si>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</si>
  <si>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</si>
  <si>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</si>
  <si>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</si>
  <si>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</si>
  <si>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</si>
  <si>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</si>
  <si>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</si>
  <si>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</si>
  <si>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</si>
  <si>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</si>
  <si>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</si>
  <si>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</si>
  <si>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</si>
  <si>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</si>
  <si>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</si>
  <si>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</si>
  <si>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</si>
  <si>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</si>
  <si>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</si>
  <si>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</si>
  <si>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</si>
  <si>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</si>
  <si>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</si>
  <si>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</si>
  <si>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</si>
  <si>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</si>
  <si>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</si>
  <si>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</si>
  <si>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</si>
  <si>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</si>
  <si>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</si>
  <si>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</si>
  <si>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</si>
  <si>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</si>
  <si>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</si>
  <si>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</si>
  <si>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</si>
  <si>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</si>
  <si>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</si>
  <si>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</si>
  <si>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</si>
  <si>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</si>
  <si>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</si>
  <si>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</si>
  <si>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</si>
  <si>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</si>
  <si>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</si>
  <si>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</si>
  <si>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</si>
  <si>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</si>
  <si>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</si>
  <si>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</si>
  <si>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</si>
  <si>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</si>
  <si>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</si>
  <si>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</si>
  <si>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</si>
  <si>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</si>
  <si>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</si>
  <si>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</si>
  <si>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</si>
  <si>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</si>
  <si>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</si>
  <si>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</si>
  <si>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</si>
  <si>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</si>
  <si>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</si>
  <si>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</si>
  <si>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</si>
  <si>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</si>
  <si>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</si>
  <si>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</si>
  <si>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</si>
  <si>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</si>
  <si>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</si>
  <si>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</si>
  <si>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</si>
  <si>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</si>
  <si>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</si>
  <si>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</si>
  <si>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</si>
  <si>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</si>
  <si>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</si>
  <si>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</si>
  <si>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</si>
  <si>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</si>
  <si>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</si>
  <si>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</si>
  <si>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</si>
  <si>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</si>
  <si>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</si>
  <si>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</si>
  <si>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</si>
  <si>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</si>
  <si>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</si>
  <si>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</si>
  <si>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</si>
  <si>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</si>
  <si>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</si>
  <si>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</si>
  <si>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</si>
  <si>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</si>
  <si>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</si>
  <si>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</si>
  <si>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</si>
  <si>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</si>
  <si>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</si>
  <si>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</si>
  <si>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</si>
  <si>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</si>
  <si>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</si>
  <si>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</si>
  <si>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</si>
  <si>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</si>
  <si>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</si>
  <si>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</si>
  <si>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</si>
  <si>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</si>
  <si>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</si>
  <si>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</si>
  <si>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</si>
  <si>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</si>
  <si>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</si>
  <si>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</si>
  <si>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</si>
  <si>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</si>
  <si>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</si>
  <si>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</si>
  <si>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</si>
  <si>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</si>
  <si>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</si>
  <si>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</si>
  <si>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</si>
  <si>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</si>
  <si>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</si>
  <si>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</si>
  <si>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</si>
  <si>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</si>
  <si>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</si>
  <si>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</si>
  <si>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</si>
  <si>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</si>
  <si>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</si>
  <si>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</si>
  <si>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</si>
  <si>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</si>
  <si>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</si>
  <si>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</si>
  <si>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</si>
  <si>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</si>
  <si>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</si>
  <si>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</si>
  <si>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</si>
  <si>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</si>
  <si>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</si>
  <si>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</si>
  <si>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</si>
  <si>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</si>
  <si>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</si>
  <si>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</si>
  <si>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</si>
  <si>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</si>
  <si>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</si>
  <si>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</si>
  <si>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</si>
  <si>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</si>
  <si>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</si>
  <si>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</si>
  <si>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</si>
  <si>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</si>
  <si>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</si>
  <si>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</si>
  <si>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</si>
  <si>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</si>
  <si>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</si>
  <si>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</si>
  <si>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</si>
  <si>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</si>
  <si>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</si>
  <si>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</si>
  <si>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</si>
  <si>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</si>
  <si>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</si>
  <si>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</si>
  <si>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</si>
  <si>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</si>
  <si>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</si>
  <si>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</si>
  <si>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</si>
  <si>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</si>
  <si>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</si>
  <si>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</si>
  <si>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</si>
  <si>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</si>
  <si>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</si>
  <si>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</si>
  <si>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</si>
  <si>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</si>
  <si>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</si>
  <si>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</si>
  <si>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</si>
  <si>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</si>
  <si>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</si>
  <si>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</si>
  <si>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</si>
  <si>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</si>
  <si>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</si>
  <si>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</si>
  <si>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</si>
  <si>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</si>
  <si>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</si>
  <si>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</si>
  <si>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</si>
  <si>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</si>
  <si>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</si>
  <si>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</si>
  <si>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</si>
  <si>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</si>
  <si>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</si>
  <si>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</si>
  <si>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</si>
  <si>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</si>
  <si>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</si>
  <si>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</si>
  <si>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</si>
  <si>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</si>
  <si>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</si>
  <si>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</si>
  <si>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</si>
  <si>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</si>
  <si>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</si>
  <si>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</si>
  <si>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</si>
  <si>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</si>
  <si>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</si>
  <si>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</si>
  <si>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</si>
  <si>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</si>
  <si>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</si>
  <si>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</si>
  <si>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</si>
  <si>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</si>
  <si>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</si>
  <si>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</si>
  <si>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</si>
  <si>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</si>
  <si>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</si>
  <si>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</si>
  <si>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</si>
  <si>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</si>
  <si>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</si>
  <si>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</si>
  <si>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</si>
  <si>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</si>
  <si>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</si>
  <si>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</si>
  <si>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</si>
  <si>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</si>
  <si>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</si>
  <si>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</si>
  <si>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</si>
  <si>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</si>
  <si>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</si>
  <si>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</si>
  <si>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</si>
  <si>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</si>
  <si>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</si>
  <si>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</si>
  <si>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</si>
  <si>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</si>
  <si>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</si>
  <si>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</si>
  <si>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</si>
  <si>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</si>
  <si>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</si>
  <si>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</si>
  <si>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</si>
  <si>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</si>
  <si>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</si>
  <si>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</si>
  <si>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</si>
  <si>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</si>
  <si>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</si>
  <si>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</si>
  <si>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</si>
  <si>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</si>
  <si>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</si>
  <si>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</si>
  <si>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</si>
  <si>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</si>
  <si>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</si>
  <si>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</si>
  <si>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</si>
  <si>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</si>
  <si>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</si>
  <si>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</si>
  <si>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</si>
  <si>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</si>
  <si>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</si>
  <si>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</si>
  <si>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</si>
  <si>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</si>
  <si>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</si>
  <si>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</si>
  <si>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</si>
  <si>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</si>
  <si>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</si>
  <si>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</si>
  <si>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</si>
  <si>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</si>
  <si>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</si>
  <si>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</si>
  <si>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</si>
  <si>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</si>
  <si>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</si>
  <si>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</si>
  <si>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</si>
  <si>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</si>
  <si>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</si>
  <si>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</si>
  <si>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</si>
  <si>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</si>
  <si>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</si>
  <si>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</si>
  <si>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</si>
  <si>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</si>
  <si>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</si>
  <si>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</si>
  <si>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</si>
  <si>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</si>
  <si>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</si>
  <si>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</si>
  <si>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</si>
  <si>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</si>
  <si>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</si>
  <si>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</si>
  <si>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</si>
  <si>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</si>
  <si>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</si>
  <si>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</si>
  <si>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</si>
  <si>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</si>
  <si>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</si>
  <si>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</si>
  <si>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</si>
  <si>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</si>
  <si>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</si>
  <si>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</si>
  <si>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</si>
  <si>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</si>
  <si>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</si>
  <si>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</si>
  <si>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</si>
  <si>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</si>
  <si>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</si>
  <si>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</si>
  <si>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</si>
  <si>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</si>
  <si>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</si>
  <si>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</si>
  <si>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</si>
  <si>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</si>
  <si>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</si>
  <si>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</si>
  <si>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</si>
  <si>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</si>
  <si>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</si>
  <si>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</si>
  <si>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</si>
  <si>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</si>
  <si>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</si>
  <si>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</si>
  <si>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</si>
  <si>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</si>
  <si>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</si>
  <si>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</si>
  <si>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</si>
  <si>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</si>
  <si>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</si>
  <si>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</si>
  <si>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</si>
  <si>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</si>
  <si>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</si>
  <si>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</si>
  <si>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</si>
  <si>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</si>
  <si>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</si>
  <si>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</si>
  <si>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</si>
  <si>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</si>
  <si>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</si>
  <si>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</si>
  <si>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</si>
  <si>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</si>
  <si>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</si>
  <si>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</si>
  <si>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</si>
  <si>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</si>
  <si>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</si>
  <si>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</si>
  <si>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</si>
  <si>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</si>
  <si>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</si>
  <si>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</si>
  <si>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</si>
  <si>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</si>
  <si>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</si>
  <si>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</si>
  <si>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</si>
  <si>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</si>
  <si>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</si>
  <si>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</si>
  <si>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</si>
  <si>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</si>
  <si>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</si>
  <si>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</si>
  <si>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</si>
  <si>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</si>
  <si>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</si>
  <si>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</si>
  <si>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</si>
  <si>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</si>
  <si>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</si>
  <si>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</si>
  <si>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</si>
  <si>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</si>
  <si>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</si>
  <si>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</si>
  <si>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</si>
  <si>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</si>
  <si>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</si>
  <si>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</si>
  <si>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</si>
  <si>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</si>
  <si>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</si>
  <si>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</si>
  <si>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</si>
  <si>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</si>
  <si>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</si>
  <si>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</si>
  <si>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</si>
  <si>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</si>
  <si>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</si>
  <si>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</si>
  <si>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</si>
  <si>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</si>
  <si>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</si>
  <si>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</si>
  <si>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</si>
  <si>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</si>
  <si>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</si>
  <si>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</si>
  <si>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</si>
  <si>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</si>
  <si>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</si>
  <si>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</si>
  <si>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</si>
  <si>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</si>
  <si>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</si>
  <si>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</si>
  <si>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</si>
  <si>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</si>
  <si>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</si>
  <si>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</si>
  <si>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</si>
  <si>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</si>
  <si>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</si>
  <si>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</si>
  <si>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</si>
  <si>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</si>
  <si>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</si>
  <si>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</si>
  <si>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</si>
  <si>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</si>
  <si>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</si>
  <si>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</si>
  <si>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</si>
  <si>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</si>
  <si>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</si>
  <si>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</si>
  <si>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</si>
  <si>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</si>
  <si>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</si>
  <si>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</si>
  <si>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</si>
  <si>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</si>
  <si>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</si>
  <si>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</si>
  <si>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</si>
  <si>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</si>
  <si>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</si>
  <si>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</si>
  <si>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</si>
  <si>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</si>
  <si>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</si>
  <si>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</si>
  <si>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</si>
  <si>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</si>
  <si>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</si>
  <si>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</si>
  <si>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</si>
  <si>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</si>
  <si>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</si>
  <si>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</si>
  <si>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</si>
  <si>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</si>
  <si>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</si>
  <si>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</si>
  <si>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</si>
  <si>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</si>
  <si>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</si>
  <si>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</si>
  <si>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</si>
  <si>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</si>
  <si>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</si>
  <si>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</si>
  <si>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</si>
  <si>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</si>
  <si>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</si>
  <si>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</si>
  <si>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</si>
  <si>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</si>
  <si>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</si>
  <si>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</si>
  <si>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</si>
  <si>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</si>
  <si>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</si>
  <si>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</si>
  <si>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</si>
  <si>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</si>
  <si>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</si>
  <si>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</si>
  <si>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</si>
  <si>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</si>
  <si>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</si>
  <si>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</si>
  <si>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</si>
  <si>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</si>
  <si>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</si>
  <si>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</si>
  <si>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</si>
  <si>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</si>
  <si>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</si>
  <si>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</si>
  <si>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</si>
  <si>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</si>
  <si>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</si>
  <si>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</si>
  <si>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</si>
  <si>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</si>
  <si>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</si>
  <si>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</si>
  <si>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</si>
  <si>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</si>
  <si>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</si>
  <si>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</si>
  <si>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</si>
  <si>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</si>
  <si>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</si>
  <si>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</si>
  <si>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</si>
  <si>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</si>
  <si>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</si>
  <si>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</si>
  <si>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</si>
  <si>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</si>
  <si>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</si>
  <si>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</si>
  <si>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</si>
  <si>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</si>
  <si>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</si>
  <si>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</si>
  <si>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</si>
  <si>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</si>
  <si>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</si>
  <si>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</si>
  <si>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</si>
  <si>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</si>
  <si>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</si>
  <si>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</si>
  <si>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</si>
  <si>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</si>
  <si>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</si>
  <si>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</si>
  <si>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</si>
  <si>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</si>
  <si>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</si>
  <si>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</si>
  <si>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</si>
  <si>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</si>
  <si>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</si>
  <si>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</si>
  <si>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</si>
  <si>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</si>
  <si>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</si>
  <si>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</si>
  <si>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</si>
  <si>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</si>
  <si>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</si>
  <si>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</si>
  <si>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</si>
  <si>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</si>
  <si>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</si>
  <si>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</si>
  <si>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</si>
  <si>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</si>
  <si>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</si>
  <si>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</si>
  <si>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</si>
  <si>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</si>
  <si>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</si>
  <si>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</si>
  <si>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</si>
  <si>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</si>
  <si>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</si>
  <si>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</si>
  <si>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</si>
  <si>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</si>
  <si>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</si>
  <si>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</si>
  <si>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</si>
  <si>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</si>
  <si>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</si>
  <si>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</si>
  <si>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</si>
  <si>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</si>
  <si>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</si>
  <si>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</si>
  <si>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</si>
  <si>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</si>
  <si>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</si>
  <si>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</si>
  <si>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</si>
  <si>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</si>
  <si>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</si>
  <si>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</si>
  <si>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</si>
  <si>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</si>
  <si>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</si>
  <si>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</si>
  <si>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</si>
  <si>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</si>
  <si>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</si>
  <si>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</si>
  <si>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</si>
  <si>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</si>
  <si>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</si>
  <si>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</si>
  <si>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</si>
  <si>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</si>
  <si>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</si>
  <si>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</si>
  <si>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</si>
  <si>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</si>
  <si>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</si>
  <si>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</si>
  <si>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</si>
  <si>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</si>
  <si>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</si>
  <si>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</si>
  <si>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</si>
  <si>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</si>
  <si>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</si>
  <si>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</si>
  <si>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</si>
  <si>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</si>
  <si>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</si>
  <si>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</si>
  <si>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</si>
  <si>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</si>
  <si>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</si>
  <si>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</si>
  <si>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</si>
  <si>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</si>
  <si>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</si>
  <si>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</si>
  <si>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</si>
  <si>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</si>
  <si>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</si>
  <si>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</si>
  <si>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</si>
  <si>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</si>
  <si>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</si>
  <si>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</si>
  <si>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</si>
  <si>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</si>
  <si>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</si>
  <si>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</si>
  <si>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</si>
  <si>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</si>
  <si>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</si>
  <si>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</si>
  <si>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</si>
  <si>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</si>
  <si>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</si>
  <si>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</si>
  <si>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</si>
  <si>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</si>
  <si>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</si>
  <si>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</si>
  <si>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</si>
  <si>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</si>
  <si>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</si>
  <si>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</si>
  <si>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</si>
  <si>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</si>
  <si>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</si>
  <si>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</si>
  <si>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</si>
  <si>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</si>
  <si>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</si>
  <si>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</si>
  <si>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</si>
  <si>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</si>
  <si>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</si>
  <si>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</si>
  <si>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</si>
  <si>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</si>
  <si>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</si>
  <si>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</si>
  <si>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</si>
  <si>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</si>
  <si>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</si>
  <si>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</si>
  <si>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</si>
  <si>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</si>
  <si>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</si>
  <si>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</si>
  <si>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</si>
  <si>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</si>
  <si>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</si>
  <si>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</si>
  <si>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</si>
  <si>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</si>
  <si>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</si>
  <si>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</si>
  <si>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</si>
  <si>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</si>
  <si>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</si>
  <si>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</si>
  <si>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</si>
  <si>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</si>
  <si>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</si>
  <si>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</si>
  <si>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</si>
  <si>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</si>
  <si>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</si>
  <si>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</si>
  <si>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</si>
  <si>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</si>
  <si>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</si>
  <si>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</si>
  <si>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</si>
  <si>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</si>
  <si>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</si>
  <si>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</si>
  <si>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</si>
  <si>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</si>
  <si>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</si>
  <si>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</si>
  <si>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</si>
  <si>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</si>
  <si>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</si>
  <si>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</si>
  <si>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</si>
  <si>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</si>
  <si>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</si>
  <si>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</si>
  <si>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</si>
  <si>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</si>
  <si>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</si>
  <si>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</si>
  <si>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</si>
  <si>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</si>
  <si>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</si>
  <si>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</si>
  <si>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</si>
  <si>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</si>
  <si>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</si>
  <si>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</si>
  <si>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</si>
  <si>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</si>
  <si>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</si>
  <si>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</si>
  <si>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</si>
  <si>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</si>
  <si>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</si>
  <si>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</si>
  <si>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</si>
  <si>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</si>
  <si>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</si>
  <si>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</si>
  <si>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</si>
  <si>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</si>
  <si>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</si>
  <si>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</si>
  <si>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</si>
  <si>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</si>
  <si>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</si>
  <si>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</si>
  <si>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</si>
  <si>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</si>
  <si>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</si>
  <si>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</si>
  <si>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</si>
  <si>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</si>
  <si>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</si>
  <si>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</si>
  <si>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</si>
  <si>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</si>
  <si>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</si>
  <si>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</si>
  <si>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</si>
  <si>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</si>
  <si>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</si>
  <si>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</si>
  <si>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</si>
  <si>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</si>
  <si>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</si>
  <si>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</si>
  <si>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</si>
  <si>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</si>
  <si>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</si>
  <si>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</si>
  <si>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</si>
  <si>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</si>
  <si>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</si>
  <si>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</si>
  <si>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</si>
  <si>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</si>
  <si>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</si>
  <si>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</si>
  <si>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</si>
  <si>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</si>
  <si>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</si>
  <si>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</si>
  <si>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</si>
  <si>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</si>
  <si>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</si>
  <si>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</si>
  <si>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</si>
  <si>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</si>
  <si>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</si>
  <si>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</si>
  <si>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</si>
  <si>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</si>
  <si>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</si>
  <si>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</si>
  <si>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</si>
  <si>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</si>
  <si>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</si>
  <si>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</si>
  <si>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</si>
  <si>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</si>
  <si>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</si>
  <si>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</si>
  <si>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</si>
  <si>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</si>
  <si>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</si>
  <si>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</si>
  <si>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</si>
  <si>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</si>
  <si>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</si>
  <si>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</si>
  <si>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</si>
  <si>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</si>
  <si>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</si>
  <si>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</si>
  <si>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</si>
  <si>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</si>
  <si>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</si>
  <si>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</si>
  <si>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</si>
  <si>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</si>
  <si>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</si>
  <si>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</si>
  <si>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</si>
  <si>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</si>
  <si>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</si>
  <si>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</si>
  <si>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</si>
  <si>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</si>
  <si>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</si>
  <si>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</si>
  <si>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</si>
  <si>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</si>
  <si>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</si>
  <si>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</si>
  <si>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</si>
  <si>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</si>
  <si>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</si>
  <si>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</si>
  <si>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</si>
  <si>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</si>
  <si>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</si>
  <si>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</si>
  <si>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</si>
  <si>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</si>
  <si>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</si>
  <si>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</si>
  <si>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</si>
  <si>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</si>
  <si>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</si>
  <si>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</si>
  <si>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</si>
  <si>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</si>
  <si>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</si>
  <si>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</si>
  <si>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</si>
  <si>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</si>
  <si>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</si>
  <si>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</si>
  <si>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</si>
  <si>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</si>
  <si>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</si>
  <si>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</si>
  <si>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</si>
  <si>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</si>
  <si>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</si>
  <si>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</si>
  <si>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</si>
  <si>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</si>
  <si>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</si>
  <si>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</si>
  <si>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</si>
  <si>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</si>
  <si>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</si>
  <si>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</si>
  <si>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</si>
  <si>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</si>
  <si>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</si>
  <si>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</si>
  <si>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</si>
  <si>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</si>
  <si>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</si>
  <si>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</si>
  <si>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</si>
  <si>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</si>
  <si>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</si>
  <si>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</si>
  <si>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</si>
  <si>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</si>
  <si>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</si>
  <si>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</si>
  <si>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</si>
  <si>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</si>
  <si>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</si>
  <si>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</si>
  <si>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</si>
  <si>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</si>
  <si>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</si>
  <si>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</si>
  <si>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</si>
  <si>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</si>
  <si>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</si>
  <si>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</si>
  <si>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</si>
  <si>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</si>
  <si>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</si>
  <si>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</si>
  <si>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</si>
  <si>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</si>
  <si>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</si>
  <si>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</si>
  <si>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</si>
  <si>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</si>
  <si>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</si>
  <si>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</si>
  <si>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</si>
  <si>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</si>
  <si>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</si>
  <si>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</si>
  <si>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</si>
  <si>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</si>
  <si>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</si>
  <si>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</si>
  <si>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</si>
  <si>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</si>
  <si>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</si>
  <si>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</si>
  <si>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</si>
  <si>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</si>
  <si>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</si>
  <si>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</si>
  <si>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</si>
  <si>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</si>
  <si>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</si>
  <si>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</si>
  <si>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</si>
  <si>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</si>
  <si>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</si>
  <si>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</si>
  <si>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</si>
  <si>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</si>
  <si>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</si>
  <si>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</si>
  <si>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</si>
  <si>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</si>
  <si>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</si>
  <si>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</si>
  <si>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</si>
  <si>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</si>
  <si>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</si>
  <si>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</si>
  <si>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</si>
  <si>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</si>
  <si>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</si>
  <si>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</si>
  <si>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</si>
  <si>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</si>
  <si>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</si>
  <si>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</si>
  <si>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</si>
  <si>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</si>
  <si>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</si>
  <si>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</si>
  <si>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</si>
  <si>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</si>
  <si>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</si>
  <si>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</si>
  <si>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</si>
  <si>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</si>
  <si>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</si>
  <si>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</si>
  <si>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</si>
  <si>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</si>
  <si>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</si>
  <si>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</si>
  <si>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</si>
  <si>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</si>
  <si>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</si>
  <si>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</si>
  <si>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</si>
  <si>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</si>
  <si>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</si>
  <si>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</si>
  <si>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</si>
  <si>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</si>
  <si>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</si>
  <si>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</si>
  <si>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</si>
  <si>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</si>
  <si>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</si>
  <si>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</si>
  <si>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</si>
  <si>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</si>
  <si>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</si>
  <si>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</si>
  <si>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</si>
  <si>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</si>
  <si>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</si>
  <si>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</si>
  <si>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</si>
  <si>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</si>
  <si>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</si>
  <si>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</si>
  <si>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</si>
  <si>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</si>
  <si>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</si>
  <si>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</si>
  <si>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</si>
  <si>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</si>
  <si>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</si>
  <si>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</si>
  <si>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</si>
  <si>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</si>
  <si>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</si>
  <si>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</si>
  <si>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</si>
  <si>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</si>
  <si>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</si>
  <si>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</si>
  <si>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</si>
  <si>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</si>
  <si>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</si>
  <si>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</si>
  <si>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</si>
  <si>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</si>
  <si>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</si>
  <si>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</si>
  <si>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</si>
  <si>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</si>
  <si>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</si>
  <si>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</si>
  <si>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</si>
  <si>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</si>
  <si>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</si>
  <si>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</si>
  <si>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</si>
  <si>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</si>
  <si>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</si>
  <si>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</si>
  <si>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</si>
  <si>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</si>
  <si>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</si>
  <si>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</si>
  <si>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</si>
  <si>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</si>
  <si>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</si>
  <si>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</si>
  <si>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</si>
  <si>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</si>
  <si>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</si>
  <si>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</si>
  <si>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</si>
  <si>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</si>
  <si>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</si>
  <si>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</si>
  <si>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</si>
  <si>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</si>
  <si>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</si>
  <si>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</si>
  <si>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</si>
  <si>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</si>
  <si>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</si>
  <si>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</si>
  <si>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</si>
  <si>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</si>
  <si>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</si>
  <si>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</si>
  <si>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</si>
  <si>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</si>
  <si>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</si>
  <si>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</si>
  <si>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</si>
  <si>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</si>
  <si>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</si>
  <si>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</si>
  <si>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</si>
  <si>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</si>
  <si>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</si>
  <si>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</si>
  <si>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</si>
  <si>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</si>
  <si>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PCM-20251028-00001470</t>
  </si>
  <si>
    <t xml:space="preserve">ETA 30 Mins </t>
  </si>
  <si>
    <t>NO PCM</t>
  </si>
  <si>
    <t xml:space="preserve">ETA 40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</si>
  <si>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</si>
  <si>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</si>
  <si>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</si>
  <si>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</si>
  <si>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</si>
  <si>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</si>
  <si>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</si>
  <si>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</si>
  <si>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</si>
  <si>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</si>
  <si>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</si>
  <si>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</si>
  <si>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</si>
  <si>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</si>
  <si>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</si>
  <si>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</si>
  <si>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</si>
  <si>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</si>
  <si>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</si>
  <si>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</si>
  <si>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</si>
  <si>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</si>
  <si>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</si>
  <si>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</si>
  <si>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</si>
  <si>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</si>
  <si>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</si>
  <si>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</si>
  <si>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</si>
  <si>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</si>
  <si>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</si>
  <si>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</si>
  <si>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</si>
  <si>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</si>
  <si>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</si>
  <si>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</si>
  <si>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</si>
  <si>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</si>
  <si>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</si>
  <si>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</si>
  <si>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</si>
  <si>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</si>
  <si>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</si>
  <si>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</si>
  <si>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</si>
  <si>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</si>
  <si>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</si>
  <si>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</si>
  <si>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</si>
  <si>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</si>
  <si>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</si>
  <si>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</si>
  <si>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</si>
  <si>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</si>
  <si>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</si>
  <si>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</si>
  <si>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</si>
  <si>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</si>
  <si>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</si>
  <si>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</si>
  <si>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</si>
  <si>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</si>
  <si>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</si>
  <si>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</si>
  <si>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</si>
  <si>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</si>
  <si>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</si>
  <si>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</si>
  <si>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</si>
  <si>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</si>
  <si>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</si>
  <si>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</si>
  <si>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</si>
  <si>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</si>
  <si>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</si>
  <si>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</si>
  <si>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</si>
  <si>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</si>
  <si>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</si>
  <si>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</si>
  <si>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</si>
  <si>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</si>
  <si>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</si>
  <si>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Team Face access issue to access Guarden located site due payment issue, escalated to SMT in progress</t>
  </si>
  <si>
    <t>PCM-20251028-00001271</t>
  </si>
  <si>
    <t>ETA:20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</si>
  <si>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</si>
  <si>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</si>
  <si>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</si>
  <si>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</si>
  <si>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</si>
  <si>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</si>
  <si>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</si>
  <si>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</si>
  <si>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PCM-20251028-00001516</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</si>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</sst>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6" totalsRowShown="0" headerRowDxfId="174" dataDxfId="173" headerRowBorderDxfId="171" tableBorderDxfId="172" totalsRowBorderDxfId="170">
  <autoFilter ref="A1:L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6"/>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295.76190289351507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8.2585763884708285E-2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8.1289467590977438E-2</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19206</v>
      </c>
      <c r="E5" s="135" t="s">
        <v>38998</v>
      </c>
      <c r="F5" s="172">
        <v>45958.645590277774</v>
      </c>
      <c r="G5" s="137">
        <f ca="1">IFERROR(NOW()-F5,"")</f>
        <v>6.4738541666883975E-2</v>
      </c>
      <c r="H5" s="136">
        <v>45958.637256944443</v>
      </c>
      <c r="I5" s="134" t="str">
        <f>IFERROR(VLOOKUP(D5,DB!A:F,6,0),"")</f>
        <v>SCECO</v>
      </c>
      <c r="J5" s="134" t="str">
        <f>IFERROR(VLOOKUP(D5,DB!A:G,7,0),"")</f>
        <v>Vandalized+No BB Design</v>
      </c>
      <c r="K5" s="170" t="s">
        <v>39005</v>
      </c>
      <c r="L5" s="139" t="str">
        <f>IFERROR(VLOOKUP(D5,DB!A:I,9,0),"")</f>
        <v>Latis</v>
      </c>
    </row>
    <row r="6" spans="1:15" ht="15" customHeight="1">
      <c r="A6" s="133" t="s">
        <v>39006</v>
      </c>
      <c r="B6" s="134" t="str">
        <f>IFERROR(VLOOKUP(D6,DB!A:K,11,0),"")</f>
        <v>R1</v>
      </c>
      <c r="C6" s="134">
        <v>1</v>
      </c>
      <c r="D6" s="134" t="s">
        <v>14234</v>
      </c>
      <c r="E6" s="135"/>
      <c r="F6" s="136">
        <v>45958.683668981481</v>
      </c>
      <c r="G6" s="137">
        <f ca="1">IFERROR(NOW()-F6,"")</f>
        <v>2.6659837960323785E-2</v>
      </c>
      <c r="H6" s="136">
        <v>45958.683668981481</v>
      </c>
      <c r="I6" s="134" t="str">
        <f>IFERROR(VLOOKUP(D6,DB!A:F,6,0),"")</f>
        <v>SCECO</v>
      </c>
      <c r="J6" s="134" t="str">
        <f>IFERROR(VLOOKUP(D6,DB!A:G,7,0),"")</f>
        <v>Dead</v>
      </c>
      <c r="K6" s="138" t="s">
        <v>39007</v>
      </c>
      <c r="L6" s="139" t="str">
        <f>IFERROR(VLOOKUP(D6,DB!A:I,9,0),"")</f>
        <v>Latis</v>
      </c>
    </row>
    <row r="7" spans="1:15" ht="15" customHeight="1">
      <c r="A7" s="133"/>
      <c r="B7" s="134" t="str">
        <f>IFERROR(VLOOKUP(D7,DB!A:K,11,0),"")</f>
        <v/>
      </c>
      <c r="C7" s="134"/>
      <c r="D7" s="134"/>
      <c r="E7" s="135"/>
      <c r="F7" s="136"/>
      <c r="G7" s="137">
        <f ca="1">IFERROR(NOW()-F7,"")</f>
        <v>45958.710328819441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45958.710328819441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45958.710328819441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45958.710328819441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45958.710328819441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45958.710328819441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45958.710328819441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45958.710328819441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45958.710328819441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45958.710328819441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45958.710328819441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45958.710328819441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45958.710328819441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45958.710328819441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45958.710328819441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45958.710328819441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45958.710328819441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45958.710328819441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45958.710328819441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45958.710328819441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45958.710328819441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45958.710328819441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45958.710328819441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45958.710328819441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45958.710328819441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45958.710328819441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45958.710328819441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45958.710328819441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45958.710328819441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45958.710328819441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45958.710328819441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45958.710328819441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45958.710328819441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45958.710328819441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45958.710328819441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45958.710328819441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45958.710328819441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45958.710328819441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45958.710328819441</v>
      </c>
      <c r="H45" s="136"/>
      <c r="I45" s="134" t="str">
        <f>IFERROR(VLOOKUP(D45,DB!A:F,6,0),"")</f>
        <v/>
      </c>
      <c r="J45" s="134" t="str">
        <f>IFERROR(VLOOKUP(D45,DB!A:G,7,0),"")</f>
        <v/>
      </c>
      <c r="K45" s="138"/>
      <c r="L45" s="139" t="str">
        <f>IFERROR(VLOOKUP(D45,DB!A:I,9,0),"")</f>
        <v/>
      </c>
    </row>
    <row r="46" spans="1:12" ht="15" customHeight="1">
      <c r="A46" s="145"/>
      <c r="B46" s="146" t="str">
        <f>IFERROR(VLOOKUP(D46,DB!A:K,11,0),"")</f>
        <v/>
      </c>
      <c r="C46" s="146"/>
      <c r="D46" s="146"/>
      <c r="E46" s="147"/>
      <c r="F46" s="148"/>
      <c r="G46" s="149">
        <f ca="1">IFERROR(NOW()-F46,"")</f>
        <v>45958.710328819441</v>
      </c>
      <c r="H46" s="148"/>
      <c r="I46" s="146" t="str">
        <f>IFERROR(VLOOKUP(D46,DB!A:F,6,0),"")</f>
        <v/>
      </c>
      <c r="J46" s="146" t="str">
        <f>IFERROR(VLOOKUP(D46,DB!A:G,7,0),"")</f>
        <v/>
      </c>
      <c r="K46" s="150"/>
      <c r="L46" s="151" t="str">
        <f>IFERROR(VLOOKUP(D46,DB!A:I,9,0),"")</f>
        <v/>
      </c>
    </row>
  </sheetData>
  <customSheetViews>
    <customSheetView guid="{F6042A99-DD27-4453-835D-0834D95730CC}" filter="1" showAutoFilter="1">
      <pageMargins left="0" right="0" top="0" bottom="0" header="0" footer="0"/>
      <autoFilter ref="B1:M1" xr:uid="{9BF60B30-874E-4887-BFF4-6F7F328432C7}"/>
    </customSheetView>
  </customSheetViews>
  <dataValidations count="2">
    <dataValidation allowBlank="1" showInputMessage="1" showErrorMessage="1" sqref="E1" xr:uid="{5DBA255D-CDD9-49FB-AD3C-AF70AB4EE696}"/>
    <dataValidation type="list" allowBlank="1" showInputMessage="1" showErrorMessage="1" sqref="E2:E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133.71049085647974</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2</v>
      </c>
      <c r="D4" s="18" t="s">
        <v>30004</v>
      </c>
      <c r="E4" s="114" t="s">
        <v>39085</v>
      </c>
      <c r="F4" s="115">
        <v>45958.660115740742</v>
      </c>
      <c r="G4" s="116">
        <f ca="1">IFERROR(NOW()-F4,"-")</f>
        <v>5.0213078699016478E-2</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45958.710328819441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45958.710328819441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45958.710328819441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45958.710328819441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30004</v>
      </c>
      <c r="E9" s="114"/>
      <c r="F9" s="115"/>
      <c r="G9" s="116">
        <f ca="1">IFERROR(NOW()-F9,"-")</f>
        <v>45958.710328819441</v>
      </c>
      <c r="H9" s="115"/>
      <c r="I9" s="18" t="str">
        <f>IFERROR(VLOOKUP(D9,DB!A:F,6,0),"")</f>
        <v>Generator-SG</v>
      </c>
      <c r="J9" s="18" t="str">
        <f>IFERROR(VLOOKUP(D9,DB!A:G,7,0),"")</f>
        <v>Dead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45958.710328819441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45958.710328819441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45958.710328819441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45958.710328819441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45958.710328819441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45958.710328819441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45958.710328819441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45958.710328819441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45958.710328819441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45958.710328819441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45958.710328819441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45958.710328819441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45958.710328819441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45958.710328819441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45958.710328819441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45958.710328819441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45958.710328819441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45958.710328819441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45958.710328819441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45958.710328819441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45958.710328819441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45958.710328819441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45958.710328819441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45958.710328819441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45958.710328819441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45958.710328819441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45958.710328819441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45958.710328819441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45958.710328819441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45958.710328819441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45958.710328819441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45958.710328819441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45958.710328819441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45958.710328819441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45958.710328819441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45958.710328819441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45958.710328819441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45958.710328819441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45958.710328819441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45958.710328819441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45958.710328819441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45958.710328819441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45958.710328819441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45958.710328819441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45958.710328819441</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45958.710328819441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45958.710328819441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45958.710328819441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45958.710328819441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45958.710328819441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45958.710328819441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45958.710328819441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45958.710328819441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45958.710328819441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45958.710328819441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45958.710328819441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45958.710328819441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45958.710328819441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45958.710328819441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45958.710328819441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45958.710328819441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45958.710328819441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45958.710328819441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45958.710328819441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45958.710328819441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45958.710328819441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45958.710328819441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45958.710328819441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45958.710328819441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45958.710328819441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45958.710328819441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45958.710328819441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45958.710328819441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45958.710328819441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45958.710328819441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45958.710328819441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45958.710328819441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45958.710328819441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45958.710328819441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45958.710328819441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45958.710328819441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45958.710328819441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45958.710328819441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45958.710328819441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45958.710328819441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45958.710328819441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45958.710328819441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45958.710328819441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45958.710328819441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45958.710328819441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45958.710328819441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45958.710328819441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45958.710328819441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45958.710328819441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45958.710328819441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45958.710328819441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45958.710328819441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45958.710328819441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45958.710328819441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45958.710328819441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45958.710328819441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45958.710328819441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45958.710328819441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45958.710328819441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45958.710328819441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45958.710328819441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45958.710328819441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45958.710328819441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45958.710328819441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45958.710328819441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45958.710328819441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45958.710328819441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45958.710328819441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45958.710328819441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45958.710328819441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45958.710328819441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45958.710328819441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45958.710328819441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45958.710328819441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45958.710328819441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45958.710328819441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45958.710328819441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45958.710328819441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45958.710328819441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45958.710328819441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45958.710328819441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45958.710328819441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45958.710328819441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45958.710328819441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45958.710328819441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45958.710328819441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45958.710328819441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45958.710328819441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45958.710328819441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45958.710328819441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45958.710328819441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45958.710328819441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45958.710328819441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45958.710328819441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45958.710328819441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45958.710328819441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45958.710328819441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45958.710328819441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45958.710328819441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45958.710328819441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45958.710328819441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45958.710328819441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45958.710328819441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45958.710328819441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45958.710328819441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45958.710328819441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45958.710328819441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45958.710328819441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45958.710328819441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45958.710328819441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45958.710328819441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45958.710328819441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45958.710328819441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45958.710328819441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45958.710328819441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45958.710328819441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45958.710328819441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45958.710328819441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45958.710328819441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45958.710328819441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45958.710328819441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45958.710328819441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45958.710328819441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45958.710328819441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45958.710328819441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45958.710328819441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45958.710328819441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45958.710328819441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45958.710328819441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45958.710328819441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45958.710328819441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45958.710328819441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45958.710328819441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45958.710328819441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45958.710328819441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45958.710328819441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45958.710328819441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45958.710328819441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45958.710328819441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45958.710328819441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45958.710328819441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45958.710328819441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45958.710328819441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45958.710328819441</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39092</v>
      </c>
      <c r="B2" s="63" t="str">
        <f>IFERROR(VLOOKUP(D2,DB!A:K,11,0),"")</f>
        <v>R3</v>
      </c>
      <c r="C2" s="18">
        <v>1</v>
      </c>
      <c r="D2" s="63" t="s">
        <v>20220</v>
      </c>
      <c r="E2" s="18" t="s">
        <v>38998</v>
      </c>
      <c r="F2" s="20">
        <v>45958.578564814816</v>
      </c>
      <c r="G2" s="21">
        <f t="shared" ref="G2:G7" ca="1" si="0">IFERROR(NOW()-F2,"-")</f>
        <v>0.13176400462543825</v>
      </c>
      <c r="H2" s="22">
        <v>45958.572777777779</v>
      </c>
      <c r="I2" s="19" t="str">
        <f>IFERROR(VLOOKUP(D2,DB!A:F,6,0),"")</f>
        <v>SCECO</v>
      </c>
      <c r="J2" s="18" t="str">
        <f>IFERROR(VLOOKUP(D2,DB!A:G,7,0),"")</f>
        <v>Dead</v>
      </c>
      <c r="K2" s="46" t="s">
        <v>39093</v>
      </c>
      <c r="L2" s="23" t="str">
        <f>IFERROR(VLOOKUP(D2,DB!A:I,9,0),"")</f>
        <v>Latis</v>
      </c>
    </row>
    <row r="3" spans="1:13" ht="15" customHeight="1">
      <c r="A3" s="19"/>
      <c r="B3" s="63" t="str">
        <f>IFERROR(VLOOKUP(D3,DB!A:K,11,0),"")</f>
        <v/>
      </c>
      <c r="C3" s="18"/>
      <c r="D3" s="18"/>
      <c r="E3" s="18"/>
      <c r="F3" s="20"/>
      <c r="G3" s="21">
        <f t="shared" ca="1" si="0"/>
        <v>45958.710328819441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45958.710328819441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45958.710328819441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45958.710328819441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45958.710328819441</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45958.710328819441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45958.710328819441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45958.710328819441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45958.710328819441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45958.710328819441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45958.710328819441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45958.710328819441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45958.710328819441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45958.710328819441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45958.710328819441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45958.710328819441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45958.710328819441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45958.710328819441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45958.710328819441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45958.710328819441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45958.710328819441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45958.710328819441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45958.710328819441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45958.710328819441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45958.710328819441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45958.710328819441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45958.710328819441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45958.710328819441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45958.710328819441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45958.710328819441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45958.710328819441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45958.710328819441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45958.710328819441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45958.710328819441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45958.710328819441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45958.710328819441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45958.710328819441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45958.710328819441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45958.710328819441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45958.710328819441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45958.710328819441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45958.710328819441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45958.710328819441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45958.710328819441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45958.710328819441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45958.710328819441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45958.710328819441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45958.710328819441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45958.710328819441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45958.710328819441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45958.710328819441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45958.710328819441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45958.710328819441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45958.710328819441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45958.710328819441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45958.710328819441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45958.710328819441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45958.710328819441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45958.710328819441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45958.710328819441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45958.710328819441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45958.710328819441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45958.710328819441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45958.710328819441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45958.710328819441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45958.710328819441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45958.710328819441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45958.710328819441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45958.710328819441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45958.710328819441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45958.710328819441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45958.710328819441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45958.710328819441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45958.710328819441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45958.710328819441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45958.710328819441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45958.710328819441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45958.710328819441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45958.710328819441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45958.710328819441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45958.710328819441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45958.710328819441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45958.710328819441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45958.710328819441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45958.710328819441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45958.710328819441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45958.710328819441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45958.710328819441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45958.710328819441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45958.710328819441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45958.710328819441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45958.710328819441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45958.710328819441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45958.710328819441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45958.710328819441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45958.710328819441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45958.710328819441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45958.710328819441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45958.710328819441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45958.710328819441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45958.710328819441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45958.710328819441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45958.710328819441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45958.710328819441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45958.710328819441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45958.710328819441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45958.710328819441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45958.710328819441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45958.710328819441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45958.710328819441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45958.710328819441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45958.710328819441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45958.710328819441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45958.710328819441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45958.710328819441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45958.710328819441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45958.710328819441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45958.710328819441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45958.710328819441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45958.710328819441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45958.710328819441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45958.710328819441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45958.710328819441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45958.710328819441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45958.710328819441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45958.710328819441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45958.710328819441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45958.710328819441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45958.710328819441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45958.710328819441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45958.710328819441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45958.710328819441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45958.710328819441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45958.710328819441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45958.710328819441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45958.710328819441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45958.710328819441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45958.710328819441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45958.710328819441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45958.710328819441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45958.710328819441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45958.710328819441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45958.710328819441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45958.710328819441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45958.710328819441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45958.710328819441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45958.710328819441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45958.710328819441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45958.710328819441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45958.710328819441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45958.710328819441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45958.710328819441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45958.710328819441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45958.710328819441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45958.710328819441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45958.710328819441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45958.710328819441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45958.710328819441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45958.710328819441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45958.710328819441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45958.710328819441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45958.710328819441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45958.710328819441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45958.710328819441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45958.710328819441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45958.710328819441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45958.710328819441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45958.710328819441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45958.710328819441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45958.710328819441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45958.710328819441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45958.710328819441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45958.710328819441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45958.710328819441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45958.710328819441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45958.710328819441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45958.710328819441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45958.710328819441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45958.710328819441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45958.710328819441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45958.710328819441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45958.710328819441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45958.710328819441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45958.710328819441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45958.710328819441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45958.710328819441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45958.710328819441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45958.710328819441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45958.710328819441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45958.710328819441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45958.710328819441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45958.710328819441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45958.710328819441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45958.710328819441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45958.710328819441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45958.710328819441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45958.710328819441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45958.710328819441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45958.710328819441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45958.710328819441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45958.710328819441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45958.710328819441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45958.710328819441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45958.710328819441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45958.710328819441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45958.710328819441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45958.710328819441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45958.710328819441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45958.710328819441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45958.710328819441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45958.710328819441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45958.710328819441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45958.710328819441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45958.710328819441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45958.710328819441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45958.710328819441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45958.710328819441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45958.710328819441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45958.710328819441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45958.710328819441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45958.710328819441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45958.710328819441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45958.710328819441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45958.710328819441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45958.710328819441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45958.710328819441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45958.710328819441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45958.710328819441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45958.710328819441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45958.710328819441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45958.710328819441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45958.710328819441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45958.710328819441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45958.710328819441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45958.710328819441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45958.710328819441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45958.710328819441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45958.710328819441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45958.710328819441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45958.710328819441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45958.710328819441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45958.710328819441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45958.710328819441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45958.710328819441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45958.710328819441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45958.710328819441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45958.710328819441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45958.710328819441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45958.710328819441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45958.710328819441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45958.710328819441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45958.710328819441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45958.710328819441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45958.710328819441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45958.710328819441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45958.710328819441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45958.710328819441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45958.710328819441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45958.710328819441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45958.710328819441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45958.710328819441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45958.710328819441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45958.710328819441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45958.710328819441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45958.710328819441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45958.710328819441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45958.710328819441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45958.710328819441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45958.710328819441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45958.710328819441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45958.710328819441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45958.710328819441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45958.710328819441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45958.710328819441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45958.710328819441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45958.710328819441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45958.710328819441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45958.710328819441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45958.710328819441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45958.710328819441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45958.710328819441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45958.710328819441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45958.710328819441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45958.710328819441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45958.710328819441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45958.710328819441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45958.710328819441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45958.710328819441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45958.710328819441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45958.710328819441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45958.710328819441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45958.710328819441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45958.710328819441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45958.710328819441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45958.710328819441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45958.710328819441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45958.710328819441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45958.710328819441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45958.710328819441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45958.710328819441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45958.710328819441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45958.710328819441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45958.710328819441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45958.710328819441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45958.710328819441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45958.710328819441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45958.710328819441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45958.710328819441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45958.710328819441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45958.710328819441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45958.710328819441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45958.710328819441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45958.710328819441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45958.710328819441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45958.710328819441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45958.710328819441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45958.710328819441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45958.710328819441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45958.710328819441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45958.710328819441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45958.710328819441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45958.710328819441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45958.710328819441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45958.710328819441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45958.710328819441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45958.710328819441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45958.710328819441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45958.710328819441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45958.710328819441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45958.710328819441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45958.710328819441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45958.710328819441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45958.710328819441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45958.710328819441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45958.710328819441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45958.710328819441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45958.710328819441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45958.710328819441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45958.710328819441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45958.710328819441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45958.710328819441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45958.710328819441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45958.710328819441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45958.710328819441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45958.710328819441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45958.710328819441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45958.710328819441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45958.710328819441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45958.710328819441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45958.710328819441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45958.710328819441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45958.710328819441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45958.710328819441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45958.710328819441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45958.710328819441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45958.710328819441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45958.710328819441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45958.710328819441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45958.710328819441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45958.710328819441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45958.710328819441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45958.710328819441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45958.710328819441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45958.710328819441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45958.710328819441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45958.710328819441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45958.710328819441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45958.710328819441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45958.710328819441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45958.710328819441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45958.710328819441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45958.710328819441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45958.710328819441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45958.710328819441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45958.710328819441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45958.710328819441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45958.710328819441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45958.710328819441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45958.710328819441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45958.710328819441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45958.710328819441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45958.710328819441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45958.710328819441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45958.710328819441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45958.710328819441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45958.710328819441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45958.710328819441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45958.710328819441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45958.710328819441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45958.710328819441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45958.710328819441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45958.710328819441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45958.710328819441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45958.710328819441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45958.710328819441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45958.710328819441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45958.710328819441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45958.710328819441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45958.710328819441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45958.710328819441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45958.710328819441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45958.710328819441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45958.710328819441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45958.710328819441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45958.710328819441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45958.710328819441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45958.710328819441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45958.710328819441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45958.710328819441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45958.710328819441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45958.710328819441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45958.710328819441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45958.710328819441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45958.710328819441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45958.710328819441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45958.710328819441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45958.710328819441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45958.710328819441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45958.710328819441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45958.710328819441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45958.710328819441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45958.710328819441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45958.710328819441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45958.710328819441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45958.710328819441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45958.710328819441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45958.710328819441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45958.710328819441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45958.710328819441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45958.710328819441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45958.710328819441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45958.710328819441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45958.710328819441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45958.710328819441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45958.710328819441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45958.710328819441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45958.710328819441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45958.710328819441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45958.710328819441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45958.710328819441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45958.710328819441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45958.710328819441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45958.710328819441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45958.710328819441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45958.710328819441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45958.710328819441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45958.710328819441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45958.710328819441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45958.710328819441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45958.710328819441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45958.710328819441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45958.710328819441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45958.710328819441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45958.710328819441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45958.710328819441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45958.710328819441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45958.710328819441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45958.710328819441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45958.710328819441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45958.710328819441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45958.710328819441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45958.710328819441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45958.710328819441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45958.710328819441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45958.710328819441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45958.710328819441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45958.710328819441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45958.710328819441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45958.710328819441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45958.710328819441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45958.710328819441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45958.710328819441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45958.710328819441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45958.710328819441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45958.710328819441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45958.710328819441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45958.710328819441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45958.710328819441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45958.710328819441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45958.710328819441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45958.710328819441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45958.710328819441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45958.710328819441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45958.710328819441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45958.710328819441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45958.710328819441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45958.710328819441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45958.710328819441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45958.710328819441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45958.710328819441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45958.710328819441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45958.710328819441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45958.710328819441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45958.710328819441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45958.710328819441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45958.710328819441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45958.710328819441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45958.710328819441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45958.710328819441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45958.710328819441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45958.710328819441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45958.710328819441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45958.710328819441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45958.710328819441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45958.710328819441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45958.710328819441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45958.710328819441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45958.710328819441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45958.710328819441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45958.710328819441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45958.710328819441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45958.710328819441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45958.710328819441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45958.710328819441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45958.710328819441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45958.710328819441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45958.710328819441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45958.710328819441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45958.710328819441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45958.710328819441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45958.710328819441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45958.710328819441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45958.710328819441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45958.710328819441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45958.710328819441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45958.710328819441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45958.710328819441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45958.710328819441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45958.710328819441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45958.710328819441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45958.710328819441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45958.710328819441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45958.710328819441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45958.710328819441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45958.710328819441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45958.710328819441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45958.710328819441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45958.710328819441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45958.710328819441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45958.710328819441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45958.710328819441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45958.710328819441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45958.710328819441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45958.710328819441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45958.710328819441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45958.710328819441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45958.710328819441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45958.710328819441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45958.710328819441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45958.710328819441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45958.710328819441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45958.710328819441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45958.710328819441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45958.710328819441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45958.710328819441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45958.710328819441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45958.710328819441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45958.710328819441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45958.710328819441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45958.710328819441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45958.710328819441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45958.710328819441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45958.710328819441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45958.710328819441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45958.710328819441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45958.710328819441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45958.710328819441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45958.710328819441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45958.710328819441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45958.710328819441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45958.710328819441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45958.710328819441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45958.710328819441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45958.710328819441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45958.710328819441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45958.710328819441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45958.710328819441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45958.710328819441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45958.710328819441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45958.710328819441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45958.710328819441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45958.710328819441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45958.710328819441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45958.710328819441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45958.710328819441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45958.710328819441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45958.710328819441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45958.710328819441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45958.710328819441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45958.710328819441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45958.710328819441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45958.710328819441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45958.710328819441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45958.710328819441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45958.710328819441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45958.710328819441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45958.710328819441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45958.710328819441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45958.710328819441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45958.710328819441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45958.710328819441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45958.710328819441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45958.710328819441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45958.710328819441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45958.710328819441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45958.710328819441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45958.710328819441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45958.710328819441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45958.710328819441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45958.710328819441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45958.710328819441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45958.710328819441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45958.710328819441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45958.710328819441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45958.710328819441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45958.710328819441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45958.710328819441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45958.710328819441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45958.710328819441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45958.710328819441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45958.710328819441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45958.710328819441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45958.710328819441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45958.710328819441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45958.710328819441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45958.710328819441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45958.710328819441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45958.710328819441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45958.710328819441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45958.710328819441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45958.710328819441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45958.710328819441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45958.710328819441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45958.710328819441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45958.710328819441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45958.710328819441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45958.710328819441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45958.710328819441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45958.710328819441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45958.710328819441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45958.710328819441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45958.710328819441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45958.710328819441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45958.710328819441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45958.710328819441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45958.710328819441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45958.710328819441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45958.710328819441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45958.710328819441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45958.710328819441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45958.710328819441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45958.710328819441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45958.710328819441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45958.710328819441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45958.710328819441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45958.710328819441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45958.710328819441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45958.710328819441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45958.710328819441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45958.710328819441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45958.710328819441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45958.710328819441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45958.710328819441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45958.710328819441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45958.710328819441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45958.710328819441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45958.710328819441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45958.710328819441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45958.710328819441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45958.710328819441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45958.710328819441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45958.710328819441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45958.710328819441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45958.710328819441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45958.710328819441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45958.710328819441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45958.710328819441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45958.710328819441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45958.710328819441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45958.710328819441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45958.710328819441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45958.710328819441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45958.710328819441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45958.710328819441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45958.710328819441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45958.710328819441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45958.710328819441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45958.710328819441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45958.710328819441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45958.710328819441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45958.710328819441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45958.710328819441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45958.710328819441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45958.710328819441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45958.710328819441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45958.710328819441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45958.710328819441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45958.710328819441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45958.710328819441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45958.710328819441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45958.710328819441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45958.710328819441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45958.710328819441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45958.710328819441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45958.710328819441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45958.710328819441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45958.710328819441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45958.710328819441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45958.710328819441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45958.710328819441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45958.710328819441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45958.710328819441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45958.710328819441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45958.710328819441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45958.710328819441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45958.710328819441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45958.710328819441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45958.710328819441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45958.710328819441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45958.710328819441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45958.710328819441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45958.710328819441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45958.710328819441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45958.710328819441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45958.710328819441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45958.710328819441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45958.710328819441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45958.710328819441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45958.710328819441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45958.710328819441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45958.710328819441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45958.710328819441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45958.710328819441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45958.710328819441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45958.710328819441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45958.710328819441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45958.710328819441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45958.710328819441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45958.710328819441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45958.710328819441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45958.710328819441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45958.710328819441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45958.710328819441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45958.710328819441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45958.710328819441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45958.710328819441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45958.710328819441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45958.710328819441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45958.710328819441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45958.710328819441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45958.710328819441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45958.710328819441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45958.710328819441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45958.710328819441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45958.710328819441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45958.710328819441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45958.710328819441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45958.710328819441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45958.710328819441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45958.710328819441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45958.710328819441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45958.710328819441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45958.710328819441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45958.710328819441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45958.710328819441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45958.710328819441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45958.710328819441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45958.710328819441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45958.710328819441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45958.710328819441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45958.710328819441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45958.710328819441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45958.710328819441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45958.710328819441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45958.710328819441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45958.710328819441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45958.710328819441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45958.710328819441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45958.710328819441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45958.710328819441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45958.710328819441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45958.710328819441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45958.710328819441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45958.710328819441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45958.710328819441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45958.710328819441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45958.710328819441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45958.710328819441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45958.710328819441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45958.710328819441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45958.710328819441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45958.710328819441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45958.710328819441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45958.710328819441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45958.710328819441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45958.710328819441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45958.710328819441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45958.710328819441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45958.710328819441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45958.710328819441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45958.710328819441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45958.710328819441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45958.710328819441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45958.710328819441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45958.710328819441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45958.710328819441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45958.710328819441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45958.710328819441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45958.710328819441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45958.710328819441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45958.710328819441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45958.710328819441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45958.710328819441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45958.710328819441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45958.710328819441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45958.710328819441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45958.710328819441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45958.710328819441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45958.710328819441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45958.710328819441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45958.710328819441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45958.710328819441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45958.710328819441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45958.710328819441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45958.710328819441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45958.710328819441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45958.710328819441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45958.710328819441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45958.710328819441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45958.710328819441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45958.710328819441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45958.710328819441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45958.710328819441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45958.710328819441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45958.710328819441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45958.710328819441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45958.710328819441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45958.710328819441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45958.710328819441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45958.710328819441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45958.710328819441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45958.710328819441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45958.710328819441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45958.710328819441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45958.710328819441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45958.710328819441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45958.710328819441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45958.710328819441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45958.710328819441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45958.710328819441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45958.710328819441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45958.710328819441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45958.710328819441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45958.710328819441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45958.710328819441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45958.710328819441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45958.710328819441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45958.710328819441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45958.710328819441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45958.710328819441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45958.710328819441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45958.710328819441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45958.710328819441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45958.710328819441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45958.710328819441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45958.710328819441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45958.710328819441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45958.710328819441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45958.710328819441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45958.710328819441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45958.710328819441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45958.710328819441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45958.710328819441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45958.710328819441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45958.710328819441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45958.710328819441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45958.710328819441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45958.710328819441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45958.710328819441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45958.710328819441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45958.710328819441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45958.710328819441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45958.710328819441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45958.710328819441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45958.710328819441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45958.710328819441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45958.710328819441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45958.710328819441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45958.710328819441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45958.710328819441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45958.710328819441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45958.710328819441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45958.710328819441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45958.710328819441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45958.710328819441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45958.710328819441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45958.710328819441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45958.710328819441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45958.710328819441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45958.710328819441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45958.710328819441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45958.710328819441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45958.710328819441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45958.710328819441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45958.710328819441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45958.710328819441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45958.710328819441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45958.710328819441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45958.710328819441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45958.710328819441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45958.710328819441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45958.710328819441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45958.710328819441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45958.710328819441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45958.710328819441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45958.710328819441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45958.710328819441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45958.710328819441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45958.710328819441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45958.710328819441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45958.710328819441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45958.710328819441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45958.710328819441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45958.710328819441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45958.710328819441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45958.710328819441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45958.710328819441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45958.710328819441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45958.710328819441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45958.710328819441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45958.710328819441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45958.710328819441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45958.710328819441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45958.710328819441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45958.710328819441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45958.710328819441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45958.710328819441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45958.710328819441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45958.710328819441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45958.710328819441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45958.710328819441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45958.710328819441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45958.710328819441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45958.710328819441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45958.710328819441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45958.710328819441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45958.710328819441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45958.710328819441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45958.710328819441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45958.710328819441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45958.710328819441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45958.710328819441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45958.710328819441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45958.710328819441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45958.710328819441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45958.710328819441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45958.710328819441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45958.710328819441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45958.710328819441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45958.710328819441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45958.710328819441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45958.710328819441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45958.710328819441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45958.710328819441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45958.710328819441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45958.710328819441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45958.710328819441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45958.710328819441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45958.710328819441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45958.710328819441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45958.710328819441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45958.710328819441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45958.710328819441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45958.710328819441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45958.710328819441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45958.710328819441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45958.710328819441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45958.710328819441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45958.710328819441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45958.710328819441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45958.710328819441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45958.710328819441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45958.710328819441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45958.710328819441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45958.710328819441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45958.710328819441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45958.710328819441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45958.710328819441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45958.710328819441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45958.710328819441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45958.710328819441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45958.710328819441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45958.710328819441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45958.710328819441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45958.710328819441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45958.710328819441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45958.710328819441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45958.710328819441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45958.710328819441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45958.710328819441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45958.710328819441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45958.710328819441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45958.710328819441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45958.710328819441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45958.710328819441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45958.710328819441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45958.710328819441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45958.710328819441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45958.710328819441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45958.710328819441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45958.710328819441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45958.710328819441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45958.710328819441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45958.710328819441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45958.710328819441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45958.710328819441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45958.710328819441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45958.710328819441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45958.710328819441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45958.710328819441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45958.710328819441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45958.710328819441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45958.710328819441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45958.710328819441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45958.710328819441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45958.710328819441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45958.710328819441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45958.710328819441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45958.710328819441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45958.710328819441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45958.710328819441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45958.710328819441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45958.710328819441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45958.710328819441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45958.710328819441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45958.710328819441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45958.710328819441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45958.710328819441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45958.710328819441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45958.710328819441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45958.710328819441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45958.710328819441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45958.710328819441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45958.710328819441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45958.710328819441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45958.710328819441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45958.710328819441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45958.710328819441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45958.710328819441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45958.710328819441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45958.710328819441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45958.710328819441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45958.710328819441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45958.710328819441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45958.710328819441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45958.710328819441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45958.710328819441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45958.710328819441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45958.710328819441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45958.710328819441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45958.710328819441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45958.710328819441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45958.710328819441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45958.710328819441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45958.710328819441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45958.710328819441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45958.710328819441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45958.710328819441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45958.710328819441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45958.710328819441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45958.710328819441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45958.710328819441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45958.710328819441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45958.710328819441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45958.710328819441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45958.710328819441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45958.710328819441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45958.710328819441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45958.710328819441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45958.710328819441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45958.710328819441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45958.710328819441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45958.710328819441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45958.710328819441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45958.710328819441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45958.710328819441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45958.710328819441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45958.710328819441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45958.710328819441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45958.710328819441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45958.710328819441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45958.710328819441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45958.710328819441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45958.710328819441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45958.710328819441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45958.710328819441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45958.710328819441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45958.710328819441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45958.710328819441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45958.710328819441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45958.710328819441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45958.710328819441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45958.710328819441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45958.710328819441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45958.710328819441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45958.710328819441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45958.710328819441</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255.22961122684501</v>
      </c>
      <c r="H2" s="99">
        <v>45703.474768518521</v>
      </c>
      <c r="I2" s="99" t="str">
        <f>IFERROR(VLOOKUP(D2,DB!A:F,6,0),"")</f>
        <v>SCECO</v>
      </c>
      <c r="J2" s="99" t="str">
        <f>IFERROR(VLOOKUP(D2,DB!A:G,7,0),"")</f>
        <v>Dead</v>
      </c>
      <c r="K2" s="101" t="s">
        <v>39095</v>
      </c>
      <c r="L2" s="94" t="str">
        <f>IFERROR(VLOOKUP(D2,DB!A:I,9,0),"")</f>
        <v>Latis</v>
      </c>
    </row>
    <row r="3" spans="1:16" ht="15" customHeight="1">
      <c r="A3" s="119"/>
      <c r="B3" s="119" t="str">
        <f>IFERROR(VLOOKUP(D3,DB!A:K,11,0),"")</f>
        <v/>
      </c>
      <c r="C3" s="120"/>
      <c r="D3" s="121"/>
      <c r="E3" s="98"/>
      <c r="F3" s="123"/>
      <c r="G3" s="124">
        <f ca="1">IFERROR(NOW()-F3,"")</f>
        <v>45958.710328819441</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45958.710328819441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45958.710328819441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45958.710328819441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45958.710328819441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45958.710328819441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45958.710328819441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45958.710328819441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45958.710328819441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45958.710328819441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45958.710328819441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45958.710328819441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45958.710328819441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45958.710328819441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45958.710328819441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45958.710328819441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45958.710328819441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45958.710328819441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45958.710328819441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45958.710328819441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45958.710328819441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45958.710328819441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45958.710328819441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45958.710328819441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45958.710328819441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45958.710328819441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45958.710328819441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45958.710328819441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45958.710328819441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45958.710328819441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45958.710328819441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45958.710328819441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45958.710328819441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45958.710328819441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45958.710328819441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45958.710328819441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45958.710328819441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45958.710328819441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45958.710328819441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45958.710328819441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45958.710328819441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45958.710328819441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45958.710328819441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45958.710328819441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45958.710328819441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45958.710328819441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45958.710328819441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45958.710328819441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45958.710328819441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45958.710328819441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45958.710328819441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45958.710328819441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45958.710328819441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45958.710328819441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45958.710328819441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45958.710328819441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45958.710328819441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45958.710328819441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45958.710328819441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45958.710328819441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45958.710328819441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45958.710328819441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45958.710328819441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45958.710328819441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45958.710328819441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45958.710328819441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45958.710328819441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45958.710328819441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45958.710328819441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45958.710328819441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45958.710328819441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45958.710328819441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45958.710328819441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45958.710328819441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45958.710328819441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45958.710328819441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45958.710328819441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45958.710328819441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45958.710328819441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45958.710328819441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45958.710328819441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45958.710328819441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45958.710328819441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45958.710328819441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45958.710328819441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45958.710328819441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45958.710328819441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45958.710328819441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45958.710328819441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45958.710328819441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45958.710328819441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45958.710328819441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45958.710328819441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45958.710328819441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45958.710328819441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45958.710328819441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45958.710328819441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45958.710328819441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45958.710328819441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45958.710328819441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45958.710328819441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45958.710328819441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45958.710328819441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45958.710328819441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45958.710328819441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45958.710328819441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45958.710328819441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45958.710328819441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45958.710328819441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45958.710328819441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45958.710328819441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45958.710328819441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45958.710328819441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45958.710328819441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45958.710328819441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45958.710328819441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45958.710328819441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45958.710328819441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45958.710328819441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45958.710328819441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45958.710328819441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45958.710328819441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45958.710328819441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45958.710328819441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45958.710328819441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45958.710328819441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45958.710328819441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45958.710328819441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45958.710328819441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45958.710328819441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45958.710328819441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45958.710328819441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45958.710328819441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45958.710328819441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45958.710328819441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45958.710328819441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45958.710328819441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45958.710328819441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45958.710328819441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45958.710328819441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45958.710328819441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45958.710328819441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45958.710328819441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45958.710328819441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45958.710328819441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45958.710328819441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45958.710328819441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45958.710328819441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45958.710328819441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45958.710328819441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45958.710328819441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45958.710328819441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45958.710328819441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45958.710328819441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45958.710328819441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45958.710328819441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45958.710328819441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45958.710328819441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45958.710328819441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45958.710328819441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45958.710328819441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45958.710328819441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45958.710328819441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45958.710328819441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45958.710328819441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45958.710328819441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45958.710328819441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45958.710328819441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45958.710328819441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45958.710328819441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45958.710328819441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45958.710328819441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45958.710328819441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45958.710328819441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45958.710328819441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45958.710328819441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45958.710328819441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45958.710328819441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45958.710328819441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45958.710328819441</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45958.710328819441</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66.87826863425289</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39085</v>
      </c>
      <c r="F3" s="38">
        <v>45926.188877314817</v>
      </c>
      <c r="G3" s="144">
        <f t="shared" ref="G3" ca="1" si="0">IFERROR(NOW()-F3,"")</f>
        <v>32.521451504624565</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39085</v>
      </c>
      <c r="F4" s="153">
        <v>45948.661111111112</v>
      </c>
      <c r="G4" s="154">
        <f ca="1">IFERROR(NOW()-F4,"")</f>
        <v>10.049217708328797</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34901</v>
      </c>
      <c r="E5" s="152" t="s">
        <v>38998</v>
      </c>
      <c r="F5" s="153">
        <v>45958.660034722219</v>
      </c>
      <c r="G5" s="154">
        <f ca="1">IFERROR(NOW()-F5,"")</f>
        <v>5.0294097221922129E-2</v>
      </c>
      <c r="H5" s="153">
        <v>45958.654479166667</v>
      </c>
      <c r="I5" s="152" t="str">
        <f>IFERROR(VLOOKUP(D5,DB!A:F,6,0),"")</f>
        <v>Generator-SG</v>
      </c>
      <c r="J5" s="152" t="str">
        <f>IFERROR(VLOOKUP(D5,DB!A:G,7,0),"")</f>
        <v>Vandalized</v>
      </c>
      <c r="K5" s="152" t="s">
        <v>39103</v>
      </c>
      <c r="L5" s="152" t="str">
        <f>IFERROR(VLOOKUP(D5,DB!A:I,9,0),"")</f>
        <v>Latis</v>
      </c>
    </row>
    <row r="6" spans="1:13" ht="15">
      <c r="A6" s="152"/>
      <c r="B6" s="152" t="str">
        <f>IFERROR(VLOOKUP(D6,DB!A:K,11,0),"")</f>
        <v/>
      </c>
      <c r="C6" s="152"/>
      <c r="D6" s="169"/>
      <c r="E6" s="152"/>
      <c r="F6" s="153"/>
      <c r="G6" s="154">
        <f ca="1">IFERROR(NOW()-F6,"")</f>
        <v>45958.710328819441</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45958.710328819441</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45958.710328819441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45958.710328819441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45958.710328819441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45958.710328819441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45958.710328819441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45958.710328819441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45958.710328819441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45958.710328819441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45958.710328819441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45958.710328819441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45958.710328819441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45958.710328819441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45958.710328819441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45958.710328819441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45958.710328819441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45958.710328819441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45958.710328819441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45958.710328819441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45958.710328819441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45958.710328819441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45958.710328819441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45958.710328819441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45958.710328819441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45958.710328819441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45958.710328819441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45958.710328819441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45958.710328819441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45958.710328819441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45958.710328819441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45958.710328819441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45958.710328819441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45958.710328819441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45958.710328819441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45958.710328819441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45958.710328819441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45958.710328819441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45958.710328819441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45958.710328819441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45958.710328819441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45958.710328819441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45958.710328819441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45958.710328819441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45958.710328819441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45958.710328819441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45958.710328819441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45958.710328819441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45958.710328819441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45958.710328819441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45958.710328819441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45958.710328819441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45958.710328819441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45958.710328819441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45958.710328819441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45958.710328819441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45958.710328819441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45958.710328819441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45958.710328819441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45958.710328819441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45958.710328819441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45958.710328819441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45958.710328819441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45958.710328819441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45958.710328819441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45958.710328819441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45958.710328819441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45958.710328819441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45958.710328819441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45958.710328819441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45958.710328819441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45958.710328819441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45958.710328819441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45958.710328819441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45958.710328819441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45958.710328819441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45958.710328819441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45958.710328819441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45958.710328819441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45958.710328819441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45958.710328819441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45958.710328819441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45958.710328819441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45958.710328819441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45958.710328819441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45958.710328819441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45958.710328819441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45958.710328819441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45958.710328819441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45958.710328819441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45958.710328819441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45958.710328819441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45958.710328819441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45958.710328819441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45958.710328819441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45958.710328819441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45958.710328819441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45958.710328819441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45958.710328819441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45958.710328819441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45958.710328819441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45958.710328819441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45958.710328819441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45958.710328819441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45958.710328819441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45958.710328819441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45958.710328819441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45958.710328819441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45958.710328819441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45958.710328819441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45958.710328819441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45958.710328819441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45958.710328819441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45958.710328819441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45958.710328819441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45958.710328819441</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45958.710328819441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45958.710328819441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45958.710328819441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45958.710328819441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45958.710328819441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45958.710328819441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45958.710328819441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45958.710328819441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45958.710328819441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45958.710328819441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45958.710328819441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45958.710328819441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45958.710328819441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45958.710328819441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45958.710328819441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45958.710328819441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45958.710328819441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45958.710328819441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45958.710328819441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45958.710328819441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45958.710328819441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45958.710328819441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45958.710328819441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45958.710328819441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45958.710328819441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45958.710328819441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45958.710328819441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45958.710328819441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45958.710328819441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45958.710328819441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45958.710328819441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45958.710328819441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45958.710328819441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45958.710328819441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45958.710328819441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45958.710328819441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45958.710328819441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45958.710328819441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45958.710328819441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45958.710328819441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45958.710328819441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45958.710328819441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45958.710328819441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45958.710328819441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45958.710328819441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45958.710328819441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45958.710328819441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45958.710328819441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45958.710328819441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45958.710328819441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45958.710328819441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45958.710328819441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45958.710328819441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45958.710328819441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45958.710328819441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45958.710328819441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45958.710328819441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45958.710328819441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45958.710328819441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45958.710328819441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45958.710328819441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45958.710328819441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45958.710328819441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45958.710328819441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45958.710328819441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45958.710328819441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45958.710328819441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45958.710328819441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45958.710328819441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45958.710328819441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45958.710328819441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45958.710328819441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45958.710328819441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45958.710328819441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45958.710328819441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45958.710328819441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45958.710328819441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45958.710328819441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45958.710328819441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45958.710328819441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45958.710328819441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45958.710328819441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45958.710328819441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45958.710328819441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45958.710328819441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45958.710328819441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45958.710328819441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45958.710328819441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45958.710328819441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45958.710328819441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45958.710328819441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45958.710328819441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45958.710328819441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45958.710328819441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45958.710328819441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45958.710328819441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45958.710328819441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45958.710328819441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45958.710328819441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45958.710328819441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45958.710328819441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45958.710328819441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45958.710328819441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45958.710328819441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45958.710328819441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45958.710328819441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45958.710328819441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45958.710328819441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45958.710328819441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45958.710328819441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45958.710328819441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45958.710328819441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45958.710328819441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45958.710328819441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45958.710328819441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45958.710328819441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45958.710328819441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45958.710328819441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45958.710328819441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45958.710328819441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45958.710328819441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45958.710328819441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45958.710328819441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45958.710328819441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45958.710328819441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45958.710328819441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45958.710328819441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45958.710328819441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45958.710328819441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45958.710328819441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45958.710328819441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45958.710328819441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45958.710328819441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45958.710328819441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45958.710328819441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45958.710328819441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45958.710328819441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45958.710328819441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45958.710328819441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45958.710328819441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45958.710328819441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45958.710328819441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45958.710328819441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45958.710328819441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45958.710328819441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45958.710328819441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45958.710328819441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45958.710328819441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45958.710328819441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45958.710328819441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45958.710328819441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45958.710328819441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45958.710328819441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45958.710328819441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45958.710328819441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45958.710328819441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45958.710328819441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45958.710328819441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45958.710328819441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45958.710328819441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45958.710328819441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45958.710328819441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45958.710328819441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45958.710328819441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45958.710328819441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45958.710328819441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45958.710328819441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45958.710328819441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45958.710328819441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45958.710328819441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45958.710328819441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45958.710328819441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45958.710328819441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45958.710328819441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45958.710328819441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45958.710328819441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45958.710328819441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45958.710328819441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45958.710328819441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45958.710328819441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45958.710328819441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45958.710328819441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45958.710328819441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45958.710328819441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45958.710328819441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45958.710328819441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45958.710328819441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45958.710328819441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45958.710328819441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45958.710328819441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45958.710328819441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45958.710328819441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45958.710328819441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45958.710328819441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45958.710328819441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45958.710328819441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45958.710328819441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45958.710328819441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45958.710328819441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45958.710328819441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45958.710328819441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45958.710328819441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45958.710328819441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45958.710328819441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45958.710328819441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45958.710328819441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45958.710328819441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45958.710328819441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45958.710328819441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45958.710328819441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45958.710328819441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45958.710328819441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45958.710328819441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45958.710328819441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45958.710328819441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45958.710328819441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45958.710328819441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45958.710328819441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45958.710328819441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45958.710328819441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45958.710328819441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45958.710328819441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45958.710328819441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45958.710328819441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45958.710328819441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45958.710328819441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45958.710328819441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45958.710328819441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45958.710328819441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45958.710328819441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45958.710328819441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45958.710328819441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45958.710328819441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45958.710328819441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45958.710328819441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45958.710328819441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45958.710328819441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45958.710328819441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45958.710328819441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45958.710328819441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45958.710328819441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45958.710328819441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45958.710328819441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45958.710328819441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45958.710328819441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45958.710328819441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45958.710328819441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45958.710328819441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45958.710328819441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45958.710328819441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45958.710328819441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45958.710328819441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45958.710328819441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45958.710328819441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45958.710328819441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45958.710328819441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45958.710328819441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45958.710328819441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45958.710328819441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45958.710328819441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45958.710328819441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45958.710328819441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45958.710328819441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45958.710328819441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45958.710328819441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45958.710328819441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45958.710328819441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45958.710328819441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45958.710328819441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45958.710328819441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45958.710328819441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45958.710328819441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45958.710328819441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45958.710328819441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45958.710328819441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45958.710328819441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45958.710328819441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45958.710328819441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45958.710328819441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45958.710328819441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45958.710328819441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45958.710328819441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45958.710328819441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45958.710328819441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45958.710328819441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45958.710328819441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45958.710328819441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45958.710328819441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45958.710328819441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45958.710328819441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45958.710328819441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45958.710328819441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45958.710328819441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45958.710328819441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45958.710328819441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45958.710328819441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45958.710328819441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45958.710328819441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45958.710328819441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45958.710328819441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45958.710328819441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45958.710328819441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45958.710328819441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45958.710328819441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45958.710328819441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45958.710328819441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45958.710328819441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45958.710328819441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45958.710328819441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45958.710328819441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45958.710328819441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45958.710328819441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45958.710328819441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45958.710328819441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45958.710328819441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45958.710328819441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45958.710328819441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45958.710328819441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45958.710328819441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45958.710328819441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45958.710328819441</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31882</v>
      </c>
      <c r="E2" s="106"/>
      <c r="F2" s="107"/>
      <c r="G2" s="77">
        <f ca="1">IFERROR(NOW()-F2,"-")</f>
        <v>45958.710328819441</v>
      </c>
      <c r="H2" s="107"/>
      <c r="I2" s="103" t="str">
        <f>IFERROR(VLOOKUP(D2,DB!A:F,6,0),"")</f>
        <v>SCECO</v>
      </c>
      <c r="J2" s="102" t="str">
        <f>IFERROR(VLOOKUP(D2,DB!A:G,7,0),"")</f>
        <v>Dead</v>
      </c>
      <c r="K2" s="108"/>
      <c r="L2" s="109" t="str">
        <f>IFERROR(VLOOKUP(D2,DB!A:I,9,0),"")</f>
        <v>Latis</v>
      </c>
    </row>
    <row r="3" spans="1:16383" ht="31.5" customHeight="1">
      <c r="A3" s="104"/>
      <c r="B3" s="103" t="str">
        <f>IFERROR(VLOOKUP(D3,DB!A:K,11,0),"")</f>
        <v/>
      </c>
      <c r="C3" s="105"/>
      <c r="D3" s="169"/>
      <c r="E3" s="106"/>
      <c r="F3" s="107"/>
      <c r="G3" s="77">
        <f ca="1">IFERROR(NOW()-F3,"-")</f>
        <v>45958.710328819441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3"/>
      <c r="E4" s="106"/>
      <c r="F4" s="107"/>
      <c r="G4" s="77">
        <f ca="1">IFERROR(NOW()-F4,"-")</f>
        <v>45958.710328819441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45958.710328819441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45958.710328819441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45958.710328819441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45958.710328819441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45958.710328819441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45958.710328819441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45958.710328819441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45958.710328819441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45958.710328819441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45958.710328819441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45958.710328819441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45958.710328819441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45958.710328819441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45958.710328819441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45958.710328819441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45958.710328819441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45958.710328819441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45958.710328819441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45958.710328819441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45958.710328819441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45958.710328819441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45958.710328819441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45958.710328819441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45958.710328819441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45958.710328819441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45958.710328819441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45958.710328819441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45958.710328819441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45958.710328819441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45958.710328819441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45958.710328819441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45958.710328819441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45958.710328819441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45958.710328819441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45958.710328819441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45958.710328819441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45958.710328819441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45958.710328819441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45958.710328819441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45958.710328819441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45958.710328819441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45958.710328819441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45958.710328819441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45958.710328819441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45958.710328819441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45958.710328819441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45958.710328819441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45958.710328819441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45958.710328819441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45958.710328819441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45958.710328819441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45958.710328819441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45958.710328819441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45958.710328819441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45958.710328819441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45958.710328819441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45958.710328819441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45958.710328819441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45958.710328819441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45958.710328819441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45958.710328819441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45958.710328819441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45958.710328819441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45958.710328819441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45958.710328819441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45958.710328819441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45958.710328819441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45958.710328819441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45958.710328819441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45958.710328819441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45958.710328819441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45958.710328819441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45958.710328819441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45958.710328819441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45958.710328819441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45958.710328819441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45958.710328819441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45958.710328819441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45958.710328819441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45958.710328819441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45958.710328819441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45958.710328819441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45958.710328819441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45958.710328819441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45958.710328819441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45958.710328819441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45958.710328819441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45958.710328819441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45958.710328819441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45958.710328819441</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2025-10-28T14:04:55Z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