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15" documentId="120_S{2AC9BD13-BADA-5192-A53E-5A8FF88502F6}" xr6:coauthVersionLast="47" xr6:coauthVersionMax="47" xr10:uidLastSave="{E6EF23B9-6A22-4AA0-BF6A-94FAE179580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5" i="2"/>
  <c r="G5" i="2"/>
  <c r="I5" i="2"/>
  <c r="J5" i="2"/>
  <c r="L5"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J111" i="2"/>
  <c r="J112" i="2"/>
  <c r="J113" i="2"/>
  <c r="J114" i="2"/>
  <c r="J115" i="2"/>
  <c r="J116" i="2"/>
  <c r="J117" i="2"/>
  <c r="J118" i="2"/>
  <c r="J119" i="2"/>
  <c r="J120" i="2"/>
  <c r="J121" i="2"/>
  <c r="J122" i="2"/>
  <c r="J123" i="2"/>
  <c r="J124" i="2"/>
  <c r="J125" i="2"/>
  <c r="J126" i="2"/>
  <c r="J127" i="2"/>
  <c r="J128" i="2"/>
  <c r="J129" i="2"/>
  <c r="I111" i="2"/>
  <c r="I112" i="2"/>
  <c r="I113" i="2"/>
  <c r="I114" i="2"/>
  <c r="I115" i="2"/>
  <c r="I116" i="2"/>
  <c r="I117" i="2"/>
  <c r="I118" i="2"/>
  <c r="I119" i="2"/>
  <c r="I120" i="2"/>
  <c r="I121" i="2"/>
  <c r="I122" i="2"/>
  <c r="I123" i="2"/>
  <c r="I124" i="2"/>
  <c r="I125" i="2"/>
  <c r="I126" i="2"/>
  <c r="I127" i="2"/>
  <c r="I128" i="2"/>
  <c r="I129" i="2"/>
  <c r="G111" i="2"/>
  <c r="G112" i="2"/>
  <c r="G113" i="2"/>
  <c r="G114" i="2"/>
  <c r="G115" i="2"/>
  <c r="G116" i="2"/>
  <c r="G117" i="2"/>
  <c r="G118" i="2"/>
  <c r="G119" i="2"/>
  <c r="G120" i="2"/>
  <c r="G121" i="2"/>
  <c r="G122" i="2"/>
  <c r="G123" i="2"/>
  <c r="G124" i="2"/>
  <c r="G125" i="2"/>
  <c r="G126" i="2"/>
  <c r="G127" i="2"/>
  <c r="G128" i="2"/>
  <c r="G129" i="2"/>
  <c r="B111" i="2"/>
  <c r="B112" i="2"/>
  <c r="B113" i="2"/>
  <c r="B114" i="2"/>
  <c r="B115" i="2"/>
  <c r="B116" i="2"/>
  <c r="B117" i="2"/>
  <c r="B118" i="2"/>
  <c r="B119" i="2"/>
  <c r="B120" i="2"/>
  <c r="B121" i="2"/>
  <c r="B122" i="2"/>
  <c r="B123" i="2"/>
  <c r="B124" i="2"/>
  <c r="B125" i="2"/>
  <c r="B126" i="2"/>
  <c r="B127" i="2"/>
  <c r="B128" i="2"/>
  <c r="B12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<sst xmlns="http://schemas.openxmlformats.org/spreadsheetml/2006/main" count="181567" uniqueCount="39147">
  <si>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</si>
  <si>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</si>
  <si>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</si>
  <si>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</si>
  <si>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</si>
  <si>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</si>
  <si>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</si>
  <si>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</si>
  <si>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</si>
  <si>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</si>
  <si>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</si>
  <si>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</si>
  <si>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</si>
  <si>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</si>
  <si>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</si>
  <si>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</si>
  <si>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</si>
  <si>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</si>
  <si>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</si>
  <si>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</si>
  <si>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</si>
  <si>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</si>
  <si>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</si>
  <si>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</si>
  <si>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</si>
  <si>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</si>
  <si>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</si>
  <si>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</si>
  <si>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</si>
  <si>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</si>
  <si>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</si>
  <si>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</si>
  <si>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</si>
  <si>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</si>
  <si>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</si>
  <si>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</si>
  <si>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</si>
  <si>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</si>
  <si>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</si>
  <si>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</si>
  <si>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</si>
  <si>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</si>
  <si>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</si>
  <si>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</si>
  <si>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</si>
  <si>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</si>
  <si>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</si>
  <si>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</si>
  <si>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</si>
  <si>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</si>
  <si>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</si>
  <si>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</si>
  <si>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</si>
  <si>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</si>
  <si>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</si>
  <si>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</si>
  <si>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</si>
  <si>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</si>
  <si>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</si>
  <si>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</si>
  <si>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</si>
  <si>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</si>
  <si>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</si>
  <si>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</si>
  <si>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</si>
  <si>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</si>
  <si>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</si>
  <si>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</si>
  <si>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</si>
  <si>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</si>
  <si>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</si>
  <si>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</si>
  <si>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</si>
  <si>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</si>
  <si>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</si>
  <si>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</si>
  <si>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</si>
  <si>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</si>
  <si>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</si>
  <si>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</si>
  <si>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</si>
  <si>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</si>
  <si>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</si>
  <si>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</si>
  <si>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</si>
  <si>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</si>
  <si>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</si>
  <si>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</si>
  <si>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</si>
  <si>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</si>
  <si>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</si>
  <si>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</si>
  <si>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</si>
  <si>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</si>
  <si>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</si>
  <si>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</si>
  <si>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</si>
  <si>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</si>
  <si>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</si>
  <si>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</si>
  <si>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</si>
  <si>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</si>
  <si>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</si>
  <si>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</si>
  <si>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</si>
  <si>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</si>
  <si>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</si>
  <si>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</si>
  <si>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</si>
  <si>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</si>
  <si>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</si>
  <si>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</si>
  <si>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</si>
  <si>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</si>
  <si>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</si>
  <si>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</si>
  <si>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</si>
  <si>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</si>
  <si>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</si>
  <si>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</si>
  <si>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</si>
  <si>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</si>
  <si>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</si>
  <si>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</si>
  <si>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</si>
  <si>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</si>
  <si>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</si>
  <si>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</si>
  <si>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</si>
  <si>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</si>
  <si>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</si>
  <si>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</si>
  <si>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</si>
  <si>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</si>
  <si>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</si>
  <si>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</si>
  <si>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</si>
  <si>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</si>
  <si>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</si>
  <si>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</si>
  <si>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</si>
  <si>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</si>
  <si>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</si>
  <si>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</si>
  <si>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</si>
  <si>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</si>
  <si>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</si>
  <si>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</si>
  <si>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</si>
  <si>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</si>
  <si>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</si>
  <si>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</si>
  <si>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</si>
  <si>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</si>
  <si>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</si>
  <si>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</si>
  <si>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</si>
  <si>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</si>
  <si>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</si>
  <si>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</si>
  <si>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</si>
  <si>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</si>
  <si>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</si>
  <si>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</si>
  <si>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</si>
  <si>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</si>
  <si>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</si>
  <si>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</si>
  <si>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</si>
  <si>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</si>
  <si>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</si>
  <si>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</si>
  <si>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</si>
  <si>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</si>
  <si>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</si>
  <si>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</si>
  <si>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</si>
  <si>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</si>
  <si>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</si>
  <si>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</si>
  <si>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</si>
  <si>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</si>
  <si>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</si>
  <si>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</si>
  <si>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</si>
  <si>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</si>
  <si>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</si>
  <si>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</si>
  <si>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</si>
  <si>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</si>
  <si>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</si>
  <si>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</si>
  <si>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</si>
  <si>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</si>
  <si>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</si>
  <si>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</si>
  <si>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</si>
  <si>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</si>
  <si>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</si>
  <si>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</si>
  <si>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</si>
  <si>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</si>
  <si>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</si>
  <si>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</si>
  <si>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</si>
  <si>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</si>
  <si>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</si>
  <si>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</si>
  <si>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</si>
  <si>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</si>
  <si>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</si>
  <si>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</si>
  <si>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</si>
  <si>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</si>
  <si>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</si>
  <si>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</si>
  <si>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</si>
  <si>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</si>
  <si>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</si>
  <si>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</si>
  <si>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</si>
  <si>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</si>
  <si>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</si>
  <si>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</si>
  <si>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</si>
  <si>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</si>
  <si>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</si>
  <si>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</si>
  <si>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</si>
  <si>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</si>
  <si>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</si>
  <si>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</si>
  <si>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</si>
  <si>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</si>
  <si>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</si>
  <si>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</si>
  <si>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</si>
  <si>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</si>
  <si>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</si>
  <si>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</si>
  <si>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</si>
  <si>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</si>
  <si>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</si>
  <si>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</si>
  <si>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</si>
  <si>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</si>
  <si>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</si>
  <si>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</si>
  <si>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</si>
  <si>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</si>
  <si>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</si>
  <si>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</si>
  <si>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</si>
  <si>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</si>
  <si>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</si>
  <si>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</si>
  <si>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</si>
  <si>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</si>
  <si>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</si>
  <si>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</si>
  <si>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</si>
  <si>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</si>
  <si>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</si>
  <si>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</si>
  <si>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</si>
  <si>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</si>
  <si>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</si>
  <si>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</si>
  <si>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</si>
  <si>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</si>
  <si>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</si>
  <si>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</si>
  <si>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</si>
  <si>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</si>
  <si>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</si>
  <si>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</si>
  <si>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</si>
  <si>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</si>
  <si>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</si>
  <si>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</si>
  <si>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</si>
  <si>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</si>
  <si>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</si>
  <si>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</si>
  <si>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</si>
  <si>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</si>
  <si>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</si>
  <si>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</si>
  <si>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</si>
  <si>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</si>
  <si>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</si>
  <si>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</si>
  <si>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</si>
  <si>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</si>
  <si>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</si>
  <si>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</si>
  <si>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</si>
  <si>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</si>
  <si>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</si>
  <si>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</si>
  <si>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</si>
  <si>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</si>
  <si>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</si>
  <si>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</si>
  <si>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</si>
  <si>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</si>
  <si>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</si>
  <si>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</si>
  <si>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</si>
  <si>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</si>
  <si>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</si>
  <si>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</si>
  <si>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</si>
  <si>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</si>
  <si>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</si>
  <si>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</si>
  <si>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</si>
  <si>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</si>
  <si>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</si>
  <si>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</si>
  <si>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</si>
  <si>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</si>
  <si>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</si>
  <si>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</si>
  <si>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</si>
  <si>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</si>
  <si>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</si>
  <si>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</si>
  <si>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</si>
  <si>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</si>
  <si>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</si>
  <si>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</si>
  <si>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</si>
  <si>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</si>
  <si>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</si>
  <si>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</si>
  <si>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</si>
  <si>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</si>
  <si>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</si>
  <si>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</si>
  <si>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</si>
  <si>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</si>
  <si>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</si>
  <si>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</si>
  <si>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</si>
  <si>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</si>
  <si>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</si>
  <si>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</si>
  <si>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</si>
  <si>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</si>
  <si>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</si>
  <si>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</si>
  <si>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</si>
  <si>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</si>
  <si>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</si>
  <si>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</si>
  <si>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</si>
  <si>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</si>
  <si>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</si>
  <si>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</si>
  <si>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</si>
  <si>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</si>
  <si>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</si>
  <si>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</si>
  <si>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</si>
  <si>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</si>
  <si>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</si>
  <si>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</si>
  <si>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</si>
  <si>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</si>
  <si>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</si>
  <si>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</si>
  <si>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</si>
  <si>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</si>
  <si>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</si>
  <si>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</si>
  <si>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</si>
  <si>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</si>
  <si>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</si>
  <si>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</si>
  <si>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</si>
  <si>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</si>
  <si>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</si>
  <si>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</si>
  <si>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</si>
  <si>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</si>
  <si>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</si>
  <si>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</si>
  <si>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</si>
  <si>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</si>
  <si>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</si>
  <si>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</si>
  <si>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</si>
  <si>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</si>
  <si>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</si>
  <si>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</si>
  <si>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</si>
  <si>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</si>
  <si>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</si>
  <si>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</si>
  <si>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</si>
  <si>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</si>
  <si>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</si>
  <si>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</si>
  <si>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</si>
  <si>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</si>
  <si>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</si>
  <si>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</si>
  <si>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</si>
  <si>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</si>
  <si>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</si>
  <si>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</si>
  <si>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</si>
  <si>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</si>
  <si>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</si>
  <si>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</si>
  <si>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</si>
  <si>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</si>
  <si>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</si>
  <si>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</si>
  <si>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</si>
  <si>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</si>
  <si>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</si>
  <si>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</si>
  <si>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</si>
  <si>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</si>
  <si>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</si>
  <si>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</si>
  <si>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</si>
  <si>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</si>
  <si>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</si>
  <si>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</si>
  <si>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</si>
  <si>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</si>
  <si>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</si>
  <si>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</si>
  <si>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</si>
  <si>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</si>
  <si>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</si>
  <si>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</si>
  <si>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</si>
  <si>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</si>
  <si>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</si>
  <si>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</si>
  <si>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</si>
  <si>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</si>
  <si>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</si>
  <si>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</si>
  <si>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</si>
  <si>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</si>
  <si>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</si>
  <si>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</si>
  <si>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</si>
  <si>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</si>
  <si>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</si>
  <si>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</si>
  <si>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</si>
  <si>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</si>
  <si>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</si>
  <si>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</si>
  <si>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</si>
  <si>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</si>
  <si>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</si>
  <si>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</si>
  <si>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</si>
  <si>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</si>
  <si>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</si>
  <si>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</si>
  <si>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</si>
  <si>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</si>
  <si>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</si>
  <si>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</si>
  <si>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</si>
  <si>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</si>
  <si>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</si>
  <si>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</si>
  <si>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</si>
  <si>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</si>
  <si>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</si>
  <si>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</si>
  <si>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</si>
  <si>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</si>
  <si>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</si>
  <si>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</si>
  <si>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</si>
  <si>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</si>
  <si>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</si>
  <si>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</si>
  <si>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</si>
  <si>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</si>
  <si>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</si>
  <si>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</si>
  <si>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</si>
  <si>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</si>
  <si>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</si>
  <si>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</si>
  <si>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</si>
  <si>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</si>
  <si>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</si>
  <si>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</si>
  <si>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</si>
  <si>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</si>
  <si>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</si>
  <si>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</si>
  <si>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</si>
  <si>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</si>
  <si>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</si>
  <si>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</si>
  <si>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</si>
  <si>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</si>
  <si>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</si>
  <si>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</si>
  <si>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</si>
  <si>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</si>
  <si>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</si>
  <si>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</si>
  <si>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</si>
  <si>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</si>
  <si>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</si>
  <si>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</si>
  <si>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</si>
  <si>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</si>
  <si>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</si>
  <si>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</si>
  <si>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</si>
  <si>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</si>
  <si>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</si>
  <si>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</si>
  <si>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</si>
  <si>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</si>
  <si>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</si>
  <si>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</si>
  <si>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</si>
  <si>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</si>
  <si>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</si>
  <si>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</si>
  <si>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</si>
  <si>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</si>
  <si>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</si>
  <si>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</si>
  <si>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</si>
  <si>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</si>
  <si>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</si>
  <si>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</si>
  <si>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</si>
  <si>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</si>
  <si>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</si>
  <si>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</si>
  <si>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</si>
  <si>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</si>
  <si>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</si>
  <si>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</si>
  <si>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</si>
  <si>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</si>
  <si>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</si>
  <si>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</si>
  <si>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</si>
  <si>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</si>
  <si>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</si>
  <si>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</si>
  <si>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</si>
  <si>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</si>
  <si>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</si>
  <si>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</si>
  <si>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</si>
  <si>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</si>
  <si>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</si>
  <si>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</si>
  <si>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</si>
  <si>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</si>
  <si>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</si>
  <si>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</si>
  <si>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</si>
  <si>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</si>
  <si>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</si>
  <si>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</si>
  <si>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</si>
  <si>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</si>
  <si>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</si>
  <si>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</si>
  <si>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</si>
  <si>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</si>
  <si>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</si>
  <si>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</si>
  <si>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</si>
  <si>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</si>
  <si>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</si>
  <si>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</si>
  <si>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</si>
  <si>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</si>
  <si>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</si>
  <si>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</si>
  <si>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</si>
  <si>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</si>
  <si>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</si>
  <si>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</si>
  <si>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</si>
  <si>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</si>
  <si>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</si>
  <si>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</si>
  <si>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</si>
  <si>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</si>
  <si>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</si>
  <si>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</si>
  <si>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</si>
  <si>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</si>
  <si>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</si>
  <si>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</si>
  <si>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</si>
  <si>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</si>
  <si>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</si>
  <si>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</si>
  <si>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</si>
  <si>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</si>
  <si>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</si>
  <si>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</si>
  <si>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</si>
  <si>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</si>
  <si>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</si>
  <si>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</si>
  <si>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</si>
  <si>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</si>
  <si>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</si>
  <si>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</si>
  <si>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</si>
  <si>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</si>
  <si>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</si>
  <si>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</si>
  <si>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</si>
  <si>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</si>
  <si>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</si>
  <si>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</si>
  <si>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</si>
  <si>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</si>
  <si>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</si>
  <si>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</si>
  <si>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</si>
  <si>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</si>
  <si>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</si>
  <si>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</si>
  <si>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</si>
  <si>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</si>
  <si>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</si>
  <si>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</si>
  <si>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</si>
  <si>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</si>
  <si>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</si>
  <si>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</si>
  <si>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</si>
  <si>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</si>
  <si>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</si>
  <si>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</si>
  <si>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</si>
  <si>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</si>
  <si>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</si>
  <si>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</si>
  <si>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</si>
  <si>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</si>
  <si>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</si>
  <si>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</si>
  <si>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</si>
  <si>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</si>
  <si>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</si>
  <si>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</si>
  <si>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</si>
  <si>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</si>
  <si>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</si>
  <si>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</si>
  <si>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</si>
  <si>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</si>
  <si>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</si>
  <si>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</si>
  <si>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</si>
  <si>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</si>
  <si>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</si>
  <si>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</si>
  <si>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</si>
  <si>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</si>
  <si>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</si>
  <si>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</si>
  <si>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</si>
  <si>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</si>
  <si>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</si>
  <si>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</si>
  <si>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</si>
  <si>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</si>
  <si>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</si>
  <si>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</si>
  <si>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</si>
  <si>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</si>
  <si>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</si>
  <si>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</si>
  <si>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</si>
  <si>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</si>
  <si>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</si>
  <si>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</si>
  <si>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</si>
  <si>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</si>
  <si>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</si>
  <si>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</si>
  <si>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</si>
  <si>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</si>
  <si>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</si>
  <si>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</si>
  <si>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</si>
  <si>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</si>
  <si>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</si>
  <si>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</si>
  <si>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</si>
  <si>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</si>
  <si>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</si>
  <si>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</si>
  <si>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</si>
  <si>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</si>
  <si>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</si>
  <si>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</si>
  <si>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</si>
  <si>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</si>
  <si>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</si>
  <si>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</si>
  <si>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</si>
  <si>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</si>
  <si>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</si>
  <si>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</si>
  <si>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</si>
  <si>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</si>
  <si>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</si>
  <si>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</si>
  <si>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</si>
  <si>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</si>
  <si>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</si>
  <si>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</si>
  <si>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</si>
  <si>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</si>
  <si>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</si>
  <si>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</si>
  <si>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</si>
  <si>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</si>
  <si>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</si>
  <si>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</si>
  <si>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</si>
  <si>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</si>
  <si>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</si>
  <si>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</si>
  <si>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</si>
  <si>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</si>
  <si>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</si>
  <si>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</si>
  <si>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</si>
  <si>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</si>
  <si>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</si>
  <si>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</si>
  <si>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</si>
  <si>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</si>
  <si>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</si>
  <si>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</si>
  <si>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</si>
  <si>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</si>
  <si>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</si>
  <si>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</si>
  <si>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</si>
  <si>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</si>
  <si>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</si>
  <si>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</si>
  <si>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</si>
  <si>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</si>
  <si>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</si>
  <si>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</si>
  <si>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</si>
  <si>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</si>
  <si>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</si>
  <si>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</si>
  <si>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</si>
  <si>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</si>
  <si>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</si>
  <si>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</si>
  <si>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</si>
  <si>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</si>
  <si>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</si>
  <si>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</si>
  <si>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</si>
  <si>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</si>
  <si>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</si>
  <si>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</si>
  <si>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</si>
  <si>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</si>
  <si>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</si>
  <si>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</si>
  <si>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</si>
  <si>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</si>
  <si>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</si>
  <si>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</si>
  <si>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</si>
  <si>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</si>
  <si>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</si>
  <si>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</si>
  <si>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</si>
  <si>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</si>
  <si>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</si>
  <si>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</si>
  <si>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</si>
  <si>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</si>
  <si>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</si>
  <si>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</si>
  <si>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</si>
  <si>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</si>
  <si>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</si>
  <si>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</si>
  <si>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</si>
  <si>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</si>
  <si>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</si>
  <si>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</si>
  <si>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</si>
  <si>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</si>
  <si>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</si>
  <si>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</si>
  <si>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</si>
  <si>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</si>
  <si>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</si>
  <si>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</si>
  <si>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</si>
  <si>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</si>
  <si>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</si>
  <si>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</si>
  <si>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</si>
  <si>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</si>
  <si>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</si>
  <si>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</si>
  <si>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</si>
  <si>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</si>
  <si>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</si>
  <si>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</si>
  <si>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</si>
  <si>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</si>
  <si>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</si>
  <si>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</si>
  <si>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</si>
  <si>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</si>
  <si>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</si>
  <si>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</si>
  <si>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</si>
  <si>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</si>
  <si>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</si>
  <si>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</si>
  <si>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</si>
  <si>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</si>
  <si>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</si>
  <si>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</si>
  <si>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</si>
  <si>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</si>
  <si>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</si>
  <si>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</si>
  <si>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</si>
  <si>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</si>
  <si>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</si>
  <si>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</si>
  <si>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</si>
  <si>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</si>
  <si>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</si>
  <si>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</si>
  <si>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</si>
  <si>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</si>
  <si>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</si>
  <si>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</si>
  <si>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</si>
  <si>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</si>
  <si>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</si>
  <si>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</si>
  <si>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</si>
  <si>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</si>
  <si>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</si>
  <si>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</si>
  <si>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</si>
  <si>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</si>
  <si>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</si>
  <si>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</si>
  <si>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</si>
  <si>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</si>
  <si>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</si>
  <si>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</si>
  <si>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</si>
  <si>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</si>
  <si>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</si>
  <si>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</si>
  <si>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</si>
  <si>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</si>
  <si>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</si>
  <si>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</si>
  <si>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</si>
  <si>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</si>
  <si>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</si>
  <si>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</si>
  <si>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</si>
  <si>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</si>
  <si>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</si>
  <si>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</si>
  <si>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</si>
  <si>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</si>
  <si>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</si>
  <si>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</si>
  <si>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</si>
  <si>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</si>
  <si>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</si>
  <si>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</si>
  <si>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</si>
  <si>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</si>
  <si>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</si>
  <si>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</si>
  <si>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</si>
  <si>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</si>
  <si>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</si>
  <si>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</si>
  <si>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</si>
  <si>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</si>
  <si>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</si>
  <si>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</si>
  <si>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</si>
  <si>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</si>
  <si>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</si>
  <si>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</si>
  <si>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</si>
  <si>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</si>
  <si>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</si>
  <si>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</si>
  <si>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</si>
  <si>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</si>
  <si>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</si>
  <si>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</si>
  <si>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</si>
  <si>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</si>
  <si>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</si>
  <si>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</si>
  <si>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</si>
  <si>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</si>
  <si>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</si>
  <si>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</si>
  <si>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</si>
  <si>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</si>
  <si>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</si>
  <si>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</si>
  <si>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</si>
  <si>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</si>
  <si>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</si>
  <si>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</si>
  <si>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</si>
  <si>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</si>
  <si>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</si>
  <si>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</si>
  <si>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</si>
  <si>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</si>
  <si>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</si>
  <si>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</si>
  <si>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</si>
  <si>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</si>
  <si>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</si>
  <si>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</si>
  <si>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</si>
  <si>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</si>
  <si>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</si>
  <si>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</si>
  <si>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</si>
  <si>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</si>
  <si>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</si>
  <si>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</si>
  <si>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</si>
  <si>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</si>
  <si>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</si>
  <si>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</si>
  <si>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</si>
  <si>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</si>
  <si>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</si>
  <si>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</si>
  <si>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</si>
  <si>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</si>
  <si>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</si>
  <si>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</si>
  <si>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</si>
  <si>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</si>
  <si>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</si>
  <si>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</si>
  <si>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</si>
  <si>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</si>
  <si>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</si>
  <si>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</si>
  <si>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</si>
  <si>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</si>
  <si>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</si>
  <si>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</si>
  <si>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</si>
  <si>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</si>
  <si>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</si>
  <si>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</si>
  <si>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</si>
  <si>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</si>
  <si>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</si>
  <si>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</si>
  <si>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</si>
  <si>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</si>
  <si>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</si>
  <si>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</si>
  <si>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</si>
  <si>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</si>
  <si>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</si>
  <si>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</si>
  <si>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</si>
  <si>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</si>
  <si>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</si>
  <si>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</si>
  <si>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</si>
  <si>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</si>
  <si>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</si>
  <si>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</si>
  <si>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</si>
  <si>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</si>
  <si>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</si>
  <si>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</si>
  <si>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</si>
  <si>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</si>
  <si>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</si>
  <si>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</si>
  <si>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</si>
  <si>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</si>
  <si>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</si>
  <si>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</si>
  <si>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</si>
  <si>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</si>
  <si>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</si>
  <si>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</si>
  <si>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</si>
  <si>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</si>
  <si>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</si>
  <si>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</si>
  <si>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</si>
  <si>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</si>
  <si>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</si>
  <si>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</si>
  <si>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</si>
  <si>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</si>
  <si>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</si>
  <si>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</si>
  <si>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</si>
  <si>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</si>
  <si>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</si>
  <si>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</si>
  <si>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</si>
  <si>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</si>
  <si>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</si>
  <si>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</si>
  <si>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</si>
  <si>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</si>
  <si>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</si>
  <si>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</si>
  <si>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</si>
  <si>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</si>
  <si>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</si>
  <si>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</si>
  <si>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</si>
  <si>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</si>
  <si>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</si>
  <si>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</si>
  <si>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</si>
  <si>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</si>
  <si>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</si>
  <si>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</si>
  <si>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</si>
  <si>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</si>
  <si>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</si>
  <si>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</si>
  <si>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</si>
  <si>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</si>
  <si>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</si>
  <si>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</si>
  <si>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</si>
  <si>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</si>
  <si>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</si>
  <si>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</si>
  <si>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</si>
  <si>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</si>
  <si>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</si>
  <si>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</si>
  <si>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</si>
  <si>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</si>
  <si>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</si>
  <si>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</si>
  <si>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</si>
  <si>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</si>
  <si>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</si>
  <si>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</si>
  <si>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</si>
  <si>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</si>
  <si>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</si>
  <si>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</si>
  <si>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</si>
  <si>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</si>
  <si>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</si>
  <si>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</si>
  <si>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</si>
  <si>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</si>
  <si>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</si>
  <si>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</si>
  <si>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</si>
  <si>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</si>
  <si>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</si>
  <si>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</si>
  <si>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</si>
  <si>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</si>
  <si>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</si>
  <si>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</si>
  <si>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</si>
  <si>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</si>
  <si>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</si>
  <si>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</si>
  <si>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</si>
  <si>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</si>
  <si>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</si>
  <si>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</si>
  <si>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</si>
  <si>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</si>
  <si>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</si>
  <si>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</si>
  <si>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</si>
  <si>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</si>
  <si>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</si>
  <si>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</si>
  <si>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</si>
  <si>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</si>
  <si>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</si>
  <si>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</si>
  <si>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</si>
  <si>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</si>
  <si>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</si>
  <si>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</si>
  <si>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</si>
  <si>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</si>
  <si>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</si>
  <si>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</si>
  <si>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</si>
  <si>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</si>
  <si>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</si>
  <si>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</si>
  <si>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</si>
  <si>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</si>
  <si>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</si>
  <si>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</si>
  <si>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</si>
  <si>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</si>
  <si>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</si>
  <si>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</si>
  <si>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</si>
  <si>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</si>
  <si>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</si>
  <si>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</si>
  <si>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</si>
  <si>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</si>
  <si>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</si>
  <si>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</si>
  <si>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</si>
  <si>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</si>
  <si>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</si>
  <si>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</si>
  <si>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</si>
  <si>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</si>
  <si>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</si>
  <si>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</si>
  <si>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</si>
  <si>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</si>
  <si>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</si>
  <si>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</si>
  <si>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</si>
  <si>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</si>
  <si>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</si>
  <si>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</si>
  <si>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</si>
  <si>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</si>
  <si>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</si>
  <si>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</si>
  <si>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</si>
  <si>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</si>
  <si>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</si>
  <si>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</si>
  <si>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</si>
  <si>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</si>
  <si>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</si>
  <si>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</si>
  <si>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</si>
  <si>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</si>
  <si>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</si>
  <si>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</si>
  <si>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</si>
  <si>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</si>
  <si>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</si>
  <si>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</si>
  <si>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</si>
  <si>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</si>
  <si>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</si>
  <si>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</si>
  <si>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</si>
  <si>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</si>
  <si>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</si>
  <si>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</si>
  <si>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</si>
  <si>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</si>
  <si>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</si>
  <si>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</si>
  <si>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</si>
  <si>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</si>
  <si>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</si>
  <si>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</si>
  <si>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</si>
  <si>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</si>
  <si>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</si>
  <si>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</si>
  <si>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</si>
  <si>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</si>
  <si>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</si>
  <si>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</si>
  <si>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</si>
  <si>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</si>
  <si>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</si>
  <si>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</si>
  <si>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</si>
  <si>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</si>
  <si>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</si>
  <si>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</si>
  <si>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</si>
  <si>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</si>
  <si>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</si>
  <si>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</si>
  <si>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</si>
  <si>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</si>
  <si>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</si>
  <si>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</si>
  <si>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</si>
  <si>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</si>
  <si>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</si>
  <si>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</si>
  <si>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</si>
  <si>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</si>
  <si>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</si>
  <si>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</si>
  <si>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</si>
  <si>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</si>
  <si>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</si>
  <si>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</si>
  <si>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</si>
  <si>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</si>
  <si>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</si>
  <si>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</si>
  <si>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</si>
  <si>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</si>
  <si>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</si>
  <si>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</si>
  <si>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</si>
  <si>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</si>
  <si>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</si>
  <si>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</si>
  <si>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</si>
  <si>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</si>
  <si>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</si>
  <si>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</si>
  <si>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</si>
  <si>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</si>
  <si>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</si>
  <si>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</si>
  <si>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</si>
  <si>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</si>
  <si>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</si>
  <si>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</si>
  <si>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</si>
  <si>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</si>
  <si>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</si>
  <si>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</si>
  <si>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</si>
  <si>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</si>
  <si>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</si>
  <si>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</si>
  <si>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</si>
  <si>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</si>
  <si>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</si>
  <si>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</si>
  <si>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</si>
  <si>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</si>
  <si>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</si>
  <si>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</si>
  <si>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</si>
  <si>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</si>
  <si>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</si>
  <si>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</si>
  <si>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</si>
  <si>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</si>
  <si>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</si>
  <si>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</si>
  <si>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</si>
  <si>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</si>
  <si>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</si>
  <si>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</si>
  <si>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</si>
  <si>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</si>
  <si>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</si>
  <si>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</si>
  <si>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</si>
  <si>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</si>
  <si>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</si>
  <si>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</si>
  <si>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</si>
  <si>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</si>
  <si>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</si>
  <si>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</si>
  <si>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</si>
  <si>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</si>
  <si>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</si>
  <si>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</si>
  <si>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</si>
  <si>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</si>
  <si>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</si>
  <si>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</si>
  <si>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</si>
  <si>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</si>
  <si>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</si>
  <si>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</si>
  <si>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</si>
  <si>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</si>
  <si>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</si>
  <si>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</si>
  <si>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</si>
  <si>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</si>
  <si>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</si>
  <si>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</si>
  <si>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</si>
  <si>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</si>
  <si>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</si>
  <si>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</si>
  <si>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</si>
  <si>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</si>
  <si>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</si>
  <si>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</si>
  <si>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</si>
  <si>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</si>
  <si>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</si>
  <si>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</si>
  <si>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</si>
  <si>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</si>
  <si>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</si>
  <si>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</si>
  <si>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</si>
  <si>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</si>
  <si>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</si>
  <si>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</si>
  <si>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</si>
  <si>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</si>
  <si>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</si>
  <si>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</si>
  <si>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</si>
  <si>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</si>
  <si>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</si>
  <si>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</si>
  <si>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</si>
  <si>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</si>
  <si>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</si>
  <si>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</si>
  <si>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</si>
  <si>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</si>
  <si>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</si>
  <si>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</si>
  <si>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</si>
  <si>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</si>
  <si>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</si>
  <si>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</si>
  <si>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</si>
  <si>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</si>
  <si>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</si>
  <si>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</si>
  <si>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</si>
  <si>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</si>
  <si>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</si>
  <si>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</si>
  <si>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</si>
  <si>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</si>
  <si>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</si>
  <si>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</si>
  <si>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</si>
  <si>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</si>
  <si>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</si>
  <si>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</si>
  <si>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</si>
  <si>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</si>
  <si>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</si>
  <si>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</si>
  <si>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</si>
  <si>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</si>
  <si>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</si>
  <si>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</si>
  <si>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</si>
  <si>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</si>
  <si>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</si>
  <si>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</si>
  <si>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</si>
  <si>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</si>
  <si>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</si>
  <si>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</si>
  <si>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</si>
  <si>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</si>
  <si>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</si>
  <si>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</si>
  <si>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</si>
  <si>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</si>
  <si>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</si>
  <si>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</si>
  <si>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</si>
  <si>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</si>
  <si>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</si>
  <si>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</si>
  <si>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</si>
  <si>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</si>
  <si>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</si>
  <si>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</si>
  <si>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</si>
  <si>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</si>
  <si>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</si>
  <si>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</si>
  <si>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</si>
  <si>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</si>
  <si>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</si>
  <si>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</si>
  <si>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</si>
  <si>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</si>
  <si>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</si>
  <si>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</si>
  <si>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</si>
  <si>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</si>
  <si>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</si>
  <si>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</si>
  <si>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</si>
  <si>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</si>
  <si>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</si>
  <si>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</si>
  <si>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</si>
  <si>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</si>
  <si>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</si>
  <si>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</si>
  <si>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</si>
  <si>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</si>
  <si>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</si>
  <si>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</si>
  <si>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</si>
  <si>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</si>
  <si>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</si>
  <si>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</si>
  <si>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</si>
  <si>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</si>
  <si>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</si>
  <si>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</si>
  <si>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</si>
  <si>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</si>
  <si>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</si>
  <si>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</si>
  <si>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</si>
  <si>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</si>
  <si>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</si>
  <si>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</si>
  <si>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</si>
  <si>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</si>
  <si>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</si>
  <si>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</si>
  <si>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</si>
  <si>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</si>
  <si>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</si>
  <si>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</si>
  <si>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</si>
  <si>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</si>
  <si>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</si>
  <si>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</si>
  <si>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</si>
  <si>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</si>
  <si>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</si>
  <si>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</si>
  <si>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</si>
  <si>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</si>
  <si>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</si>
  <si>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</si>
  <si>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</si>
  <si>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</si>
  <si>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</si>
  <si>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</si>
  <si>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</si>
  <si>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</si>
  <si>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</si>
  <si>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</si>
  <si>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</si>
  <si>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</si>
  <si>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</si>
  <si>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</si>
  <si>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</si>
  <si>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</si>
  <si>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</si>
  <si>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</si>
  <si>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</si>
  <si>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</si>
  <si>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</si>
  <si>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</si>
  <si>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</si>
  <si>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</si>
  <si>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</si>
  <si>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</si>
  <si>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</si>
  <si>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</si>
  <si>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</si>
  <si>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</si>
  <si>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</si>
  <si>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</si>
  <si>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</si>
  <si>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</si>
  <si>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</si>
  <si>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</si>
  <si>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</si>
  <si>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</si>
  <si>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</si>
  <si>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</si>
  <si>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</si>
  <si>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</si>
  <si>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</si>
  <si>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</si>
  <si>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</si>
  <si>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</si>
  <si>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</si>
  <si>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</si>
  <si>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</si>
  <si>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</si>
  <si>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</si>
  <si>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</si>
  <si>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</si>
  <si>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</si>
  <si>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</si>
  <si>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</si>
  <si>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</si>
  <si>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</si>
  <si>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</si>
  <si>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</si>
  <si>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</si>
  <si>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</si>
  <si>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</si>
  <si>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</si>
  <si>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</si>
  <si>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</si>
  <si>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</si>
  <si>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</si>
  <si>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</si>
  <si>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</si>
  <si>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</si>
  <si>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</si>
  <si>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</si>
  <si>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</si>
  <si>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</si>
  <si>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</si>
  <si>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</si>
  <si>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</si>
  <si>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</si>
  <si>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</si>
  <si>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</si>
  <si>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</si>
  <si>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</si>
  <si>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</si>
  <si>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</si>
  <si>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</si>
  <si>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</si>
  <si>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</si>
  <si>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</si>
  <si>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</si>
  <si>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</si>
  <si>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</si>
  <si>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</si>
  <si>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</si>
  <si>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</si>
  <si>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</si>
  <si>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</si>
  <si>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</si>
  <si>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</si>
  <si>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</si>
  <si>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</si>
  <si>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</si>
  <si>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</si>
  <si>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</si>
  <si>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</si>
  <si>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</si>
  <si>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</si>
  <si>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</si>
  <si>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</si>
  <si>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</si>
  <si>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</si>
  <si>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</si>
  <si>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</si>
  <si>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</si>
  <si>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</si>
  <si>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</si>
  <si>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</si>
  <si>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</si>
  <si>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</si>
  <si>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</si>
  <si>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</si>
  <si>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</si>
  <si>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</si>
  <si>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</si>
  <si>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</si>
  <si>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</si>
  <si>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</si>
  <si>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</si>
  <si>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</si>
  <si>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</si>
  <si>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</si>
  <si>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</si>
  <si>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</si>
  <si>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</si>
  <si>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</si>
  <si>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</si>
  <si>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</si>
  <si>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</si>
  <si>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</si>
  <si>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</si>
  <si>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</si>
  <si>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</si>
  <si>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</si>
  <si>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</si>
  <si>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</si>
  <si>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</si>
  <si>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</si>
  <si>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</si>
  <si>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</si>
  <si>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</si>
  <si>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</si>
  <si>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</si>
  <si>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</si>
  <si>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</si>
  <si>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</si>
  <si>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</si>
  <si>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</si>
  <si>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</si>
  <si>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</si>
  <si>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</si>
  <si>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</si>
  <si>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</si>
  <si>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</si>
  <si>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</si>
  <si>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</si>
  <si>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</si>
  <si>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</si>
  <si>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</si>
  <si>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</si>
  <si>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</si>
  <si>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</si>
  <si>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</si>
  <si>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</si>
  <si>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</si>
  <si>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</si>
  <si>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</si>
  <si>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</si>
  <si>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</si>
  <si>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</si>
  <si>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</si>
  <si>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</si>
  <si>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</si>
  <si>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</si>
  <si>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</si>
  <si>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</si>
  <si>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</si>
  <si>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</si>
  <si>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</si>
  <si>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</si>
  <si>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</si>
  <si>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</si>
  <si>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</si>
  <si>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</si>
  <si>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</si>
  <si>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</si>
  <si>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</si>
  <si>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</si>
  <si>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</si>
  <si>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</si>
  <si>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</si>
  <si>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</si>
  <si>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</si>
  <si>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</si>
  <si>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</si>
  <si>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</si>
  <si>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</si>
  <si>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</si>
  <si>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</si>
  <si>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</si>
  <si>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</si>
  <si>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</si>
  <si>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</si>
  <si>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</si>
  <si>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</si>
  <si>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</si>
  <si>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</si>
  <si>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</si>
  <si>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</si>
  <si>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</si>
  <si>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</si>
  <si>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</si>
  <si>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</si>
  <si>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</si>
  <si>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</si>
  <si>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</si>
  <si>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</si>
  <si>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</si>
  <si>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</si>
  <si>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</si>
  <si>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</si>
  <si>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</si>
  <si>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</si>
  <si>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</si>
  <si>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</si>
  <si>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</si>
  <si>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</si>
  <si>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</si>
  <si>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</si>
  <si>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</si>
  <si>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</si>
  <si>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</si>
  <si>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</si>
  <si>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</si>
  <si>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</si>
  <si>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</si>
  <si>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</si>
  <si>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</si>
  <si>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</si>
  <si>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</si>
  <si>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</si>
  <si>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</si>
  <si>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</si>
  <si>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</si>
  <si>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</si>
  <si>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</si>
  <si>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</si>
  <si>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</si>
  <si>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</si>
  <si>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</si>
  <si>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</si>
  <si>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</si>
  <si>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</si>
  <si>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</si>
  <si>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</si>
  <si>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</si>
  <si>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</si>
  <si>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</si>
  <si>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</si>
  <si>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</si>
  <si>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</si>
  <si>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</si>
  <si>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</si>
  <si>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</si>
  <si>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</si>
  <si>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</si>
  <si>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</si>
  <si>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</si>
  <si>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</si>
  <si>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</si>
  <si>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</si>
  <si>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</si>
  <si>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</si>
  <si>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</si>
  <si>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</si>
  <si>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</si>
  <si>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</si>
  <si>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</si>
  <si>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</si>
  <si>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</si>
  <si>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</si>
  <si>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</si>
  <si>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</si>
  <si>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</si>
  <si>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</si>
  <si>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</si>
  <si>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</si>
  <si>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</si>
  <si>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</si>
  <si>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</si>
  <si>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</si>
  <si>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</si>
  <si>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</si>
  <si>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</si>
  <si>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</si>
  <si>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</si>
  <si>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</si>
  <si>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</si>
  <si>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</si>
  <si>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</si>
  <si>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</si>
  <si>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</si>
  <si>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</si>
  <si>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</si>
  <si>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</si>
  <si>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</si>
  <si>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</si>
  <si>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</si>
  <si>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</si>
  <si>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</si>
  <si>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</si>
  <si>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</si>
  <si>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</si>
  <si>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</si>
  <si>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</si>
  <si>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</si>
  <si>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</si>
  <si>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</si>
  <si>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</si>
  <si>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</si>
  <si>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</si>
  <si>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</si>
  <si>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</si>
  <si>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</si>
  <si>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</si>
  <si>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</si>
  <si>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</si>
  <si>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</si>
  <si>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</si>
  <si>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</si>
  <si>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</si>
  <si>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</si>
  <si>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</si>
  <si>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</si>
  <si>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</si>
  <si>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</si>
  <si>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</si>
  <si>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</si>
  <si>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</si>
  <si>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</si>
  <si>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</si>
  <si>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</si>
  <si>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</si>
  <si>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</si>
  <si>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</si>
  <si>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</si>
  <si>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</si>
  <si>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</si>
  <si>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</si>
  <si>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</si>
  <si>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</si>
  <si>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</si>
  <si>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</si>
  <si>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</si>
  <si>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</si>
  <si>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</si>
  <si>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</si>
  <si>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</si>
  <si>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</si>
  <si>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</si>
  <si>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</si>
  <si>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</si>
  <si>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</si>
  <si>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</si>
  <si>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</si>
  <si>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</si>
  <si>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</si>
  <si>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</si>
  <si>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</si>
  <si>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</si>
  <si>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</si>
  <si>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</si>
  <si>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</si>
  <si>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</si>
  <si>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</si>
  <si>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</si>
  <si>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</si>
  <si>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</si>
  <si>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</si>
  <si>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</si>
  <si>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</si>
  <si>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</si>
  <si>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</si>
  <si>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</si>
  <si>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</si>
  <si>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</si>
  <si>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</si>
  <si>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</si>
  <si>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</si>
  <si>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</si>
  <si>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</si>
  <si>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</si>
  <si>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</si>
  <si>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</si>
  <si>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</si>
  <si>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</si>
  <si>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</si>
  <si>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</si>
  <si>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</si>
  <si>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</si>
  <si>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</si>
  <si>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</si>
  <si>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</si>
  <si>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</si>
  <si>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</si>
  <si>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</si>
  <si>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</si>
  <si>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</si>
  <si>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</si>
  <si>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</si>
  <si>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</si>
  <si>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</si>
  <si>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</si>
  <si>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</si>
  <si>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</si>
  <si>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</si>
  <si>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</si>
  <si>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</si>
  <si>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</si>
  <si>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</si>
  <si>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</si>
  <si>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</si>
  <si>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</si>
  <si>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</si>
  <si>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</si>
  <si>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</si>
  <si>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</si>
  <si>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</si>
  <si>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</si>
  <si>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</si>
  <si>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</si>
  <si>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</si>
  <si>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</si>
  <si>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</si>
  <si>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</si>
  <si>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</si>
  <si>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</si>
  <si>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</si>
  <si>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</si>
  <si>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</si>
  <si>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</si>
  <si>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</si>
  <si>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</si>
  <si>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</si>
  <si>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</si>
  <si>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</si>
  <si>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</si>
  <si>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</si>
  <si>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</si>
  <si>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</si>
  <si>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</si>
  <si>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</si>
  <si>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</si>
  <si>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</si>
  <si>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</si>
  <si>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</si>
  <si>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</si>
  <si>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</si>
  <si>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</si>
  <si>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</si>
  <si>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</si>
  <si>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</si>
  <si>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</si>
  <si>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</si>
  <si>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</si>
  <si>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</si>
  <si>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</si>
  <si>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</si>
  <si>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</si>
  <si>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</si>
  <si>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</si>
  <si>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</si>
  <si>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</si>
  <si>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</si>
  <si>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</si>
  <si>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</si>
  <si>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</si>
  <si>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</si>
  <si>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</si>
  <si>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</si>
  <si>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</si>
  <si>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</si>
  <si>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</si>
  <si>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</si>
  <si>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</si>
  <si>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</si>
  <si>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</si>
  <si>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</si>
  <si>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</si>
  <si>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</si>
  <si>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</si>
  <si>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</si>
  <si>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</si>
  <si>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</si>
  <si>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</si>
  <si>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</si>
  <si>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</si>
  <si>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</si>
  <si>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</si>
  <si>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</si>
  <si>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</si>
  <si>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</si>
  <si>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</si>
  <si>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</si>
  <si>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</si>
  <si>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</si>
  <si>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</si>
  <si>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</si>
  <si>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</si>
  <si>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</si>
  <si>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</si>
  <si>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</si>
  <si>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</si>
  <si>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</si>
  <si>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</si>
  <si>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</si>
  <si>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</si>
  <si>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</si>
  <si>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</si>
  <si>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</si>
  <si>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</si>
  <si>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</si>
  <si>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</si>
  <si>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</si>
  <si>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</si>
  <si>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</si>
  <si>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</si>
  <si>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</si>
  <si>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</si>
  <si>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</si>
  <si>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</si>
  <si>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</si>
  <si>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</si>
  <si>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</si>
  <si>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</si>
  <si>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</si>
  <si>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</si>
  <si>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</si>
  <si>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</si>
  <si>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</si>
  <si>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</si>
  <si>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</si>
  <si>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</si>
  <si>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</si>
  <si>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</si>
  <si>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</si>
  <si>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</si>
  <si>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</si>
  <si>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</si>
  <si>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</si>
  <si>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</si>
  <si>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</si>
  <si>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</si>
  <si>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</si>
  <si>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</si>
  <si>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</si>
  <si>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</si>
  <si>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</si>
  <si>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</si>
  <si>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</si>
  <si>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</si>
  <si>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</si>
  <si>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</si>
  <si>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</si>
  <si>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</si>
  <si>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</si>
  <si>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</si>
  <si>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</si>
  <si>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</si>
  <si>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</si>
  <si>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</si>
  <si>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</si>
  <si>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</si>
  <si>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</si>
  <si>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</si>
  <si>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</si>
  <si>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</si>
  <si>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</si>
  <si>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</si>
  <si>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</si>
  <si>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</si>
  <si>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</si>
  <si>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</si>
  <si>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</si>
  <si>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</si>
  <si>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</si>
  <si>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</si>
  <si>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</si>
  <si>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</si>
  <si>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</si>
  <si>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</si>
  <si>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</si>
  <si>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</si>
  <si>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</si>
  <si>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</si>
  <si>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</si>
  <si>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</si>
  <si>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</si>
  <si>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</si>
  <si>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</si>
  <si>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</si>
  <si>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</si>
  <si>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</si>
  <si>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</si>
  <si>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</si>
  <si>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</si>
  <si>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</si>
  <si>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</si>
  <si>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</si>
  <si>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</si>
  <si>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</si>
  <si>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</si>
  <si>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</si>
  <si>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</si>
  <si>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</si>
  <si>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</si>
  <si>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</si>
  <si>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</si>
  <si>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</si>
  <si>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</si>
  <si>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</si>
  <si>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</si>
  <si>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</si>
  <si>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</si>
  <si>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</si>
  <si>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</si>
  <si>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</si>
  <si>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</si>
  <si>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</si>
  <si>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</si>
  <si>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</si>
  <si>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</si>
  <si>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</si>
  <si>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</si>
  <si>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</si>
  <si>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</si>
  <si>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</si>
  <si>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</si>
  <si>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</si>
  <si>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</si>
  <si>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</si>
  <si>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</si>
  <si>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</si>
  <si>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</si>
  <si>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</si>
  <si>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</si>
  <si>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</si>
  <si>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</si>
  <si>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</si>
  <si>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</si>
  <si>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</si>
  <si>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</si>
  <si>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</si>
  <si>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</si>
  <si>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</si>
  <si>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</si>
  <si>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</si>
  <si>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</si>
  <si>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</si>
  <si>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</si>
  <si>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</si>
  <si>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</si>
  <si>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</si>
  <si>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</si>
  <si>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</si>
  <si>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</si>
  <si>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</si>
  <si>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</si>
  <si>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</si>
  <si>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</si>
  <si>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</si>
  <si>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</si>
  <si>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</si>
  <si>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</si>
  <si>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</si>
  <si>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</si>
  <si>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</si>
  <si>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</si>
  <si>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</si>
  <si>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</si>
  <si>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</si>
  <si>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</si>
  <si>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</si>
  <si>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</si>
  <si>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</si>
  <si>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</si>
  <si>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</si>
  <si>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</si>
  <si>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</si>
  <si>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</si>
  <si>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</si>
  <si>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</si>
  <si>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</si>
  <si>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</si>
  <si>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</si>
  <si>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</si>
  <si>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</si>
  <si>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</si>
  <si>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</si>
  <si>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</si>
  <si>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</si>
  <si>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</si>
  <si>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</si>
  <si>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</si>
  <si>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</si>
  <si>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</si>
  <si>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</si>
  <si>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</si>
  <si>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</si>
  <si>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</si>
  <si>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</si>
  <si>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</si>
  <si>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</si>
  <si>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</si>
  <si>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</si>
  <si>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</si>
  <si>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</si>
  <si>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</si>
  <si>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</si>
  <si>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</si>
  <si>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</si>
  <si>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</si>
  <si>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</si>
  <si>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</si>
  <si>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</si>
  <si>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</si>
  <si>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</si>
  <si>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</si>
  <si>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</si>
  <si>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</si>
  <si>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</si>
  <si>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</si>
  <si>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</si>
  <si>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</si>
  <si>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</si>
  <si>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</si>
  <si>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</si>
  <si>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</si>
  <si>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</si>
  <si>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</si>
  <si>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</si>
  <si>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</si>
  <si>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</si>
  <si>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</si>
  <si>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</si>
  <si>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</si>
  <si>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</si>
  <si>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</si>
  <si>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</si>
  <si>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</si>
  <si>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</si>
  <si>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</si>
  <si>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</si>
  <si>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</si>
  <si>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</si>
  <si>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</si>
  <si>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</si>
  <si>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</si>
  <si>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</si>
  <si>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</si>
  <si>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</si>
  <si>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</si>
  <si>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</si>
  <si>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</si>
  <si>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</si>
  <si>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</si>
  <si>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</si>
  <si>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</si>
  <si>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</si>
  <si>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</si>
  <si>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</si>
  <si>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</si>
  <si>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</si>
  <si>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</si>
  <si>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</si>
  <si>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</si>
  <si>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</si>
  <si>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</si>
  <si>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</si>
  <si>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</si>
  <si>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</si>
  <si>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</si>
  <si>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</si>
  <si>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</si>
  <si>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</si>
  <si>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</si>
  <si>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</si>
  <si>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</si>
  <si>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</si>
  <si>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</si>
  <si>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</si>
  <si>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</si>
  <si>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</si>
  <si>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</si>
  <si>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</si>
  <si>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</si>
  <si>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</si>
  <si>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</si>
  <si>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</si>
  <si>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</si>
  <si>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</si>
  <si>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</si>
  <si>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</si>
  <si>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</si>
  <si>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</si>
  <si>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</si>
  <si>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</si>
  <si>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</si>
  <si>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</si>
  <si>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</si>
  <si>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</si>
  <si>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</si>
  <si>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</si>
  <si>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</si>
  <si>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</si>
  <si>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</si>
  <si>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</si>
  <si>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</si>
  <si>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</si>
  <si>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</si>
  <si>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</si>
  <si>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</si>
  <si>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</si>
  <si>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</si>
  <si>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</si>
  <si>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</si>
  <si>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</si>
  <si>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</si>
  <si>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</si>
  <si>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</si>
  <si>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</si>
  <si>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</si>
  <si>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</si>
  <si>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</si>
  <si>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</si>
  <si>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</si>
  <si>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</si>
  <si>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</si>
  <si>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</si>
  <si>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</si>
  <si>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</si>
  <si>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</si>
  <si>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</si>
  <si>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</si>
  <si>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</si>
  <si>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</si>
  <si>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</si>
  <si>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</si>
  <si>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</si>
  <si>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</si>
  <si>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</si>
  <si>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</si>
  <si>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</si>
  <si>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</si>
  <si>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</si>
  <si>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</si>
  <si>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</si>
  <si>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</si>
  <si>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</si>
  <si>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</si>
  <si>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</si>
  <si>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</si>
  <si>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</si>
  <si>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</si>
  <si>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</si>
  <si>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</si>
  <si>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</si>
  <si>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</si>
  <si>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</si>
  <si>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</si>
  <si>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</si>
  <si>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</si>
  <si>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</si>
  <si>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</si>
  <si>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</si>
  <si>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</si>
  <si>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</si>
  <si>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</si>
  <si>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</si>
  <si>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</si>
  <si>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</si>
  <si>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</si>
  <si>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</si>
  <si>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</si>
  <si>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</si>
  <si>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</si>
  <si>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</si>
  <si>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</si>
  <si>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</si>
  <si>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</si>
  <si>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</si>
  <si>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</si>
  <si>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</si>
  <si>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</si>
  <si>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</si>
  <si>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</si>
  <si>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</si>
  <si>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</si>
  <si>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</si>
  <si>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</si>
  <si>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</si>
  <si>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</si>
  <si>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</si>
  <si>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</si>
  <si>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</si>
  <si>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</si>
  <si>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</si>
  <si>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</si>
  <si>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</si>
  <si>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</si>
  <si>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</si>
  <si>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</si>
  <si>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</si>
  <si>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</si>
  <si>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</si>
  <si>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</si>
  <si>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</si>
  <si>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</si>
  <si>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</si>
  <si>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</si>
  <si>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</si>
  <si>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</si>
  <si>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</si>
  <si>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</si>
  <si>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</si>
  <si>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</si>
  <si>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</si>
  <si>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</si>
  <si>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</si>
  <si>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</si>
  <si>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</si>
  <si>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</si>
  <si>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</si>
  <si>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</si>
  <si>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</si>
  <si>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</si>
  <si>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</si>
  <si>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</si>
  <si>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</si>
  <si>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</si>
  <si>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</si>
  <si>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</si>
  <si>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</si>
  <si>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</si>
  <si>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</si>
  <si>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</si>
  <si>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</si>
  <si>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</si>
  <si>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</si>
  <si>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</si>
  <si>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</si>
  <si>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</si>
  <si>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</si>
  <si>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</si>
  <si>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</si>
  <si>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</si>
  <si>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</si>
  <si>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</si>
  <si>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</si>
  <si>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</si>
  <si>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</si>
  <si>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</si>
  <si>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</si>
  <si>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</si>
  <si>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</si>
  <si>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</si>
  <si>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</si>
  <si>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</si>
  <si>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</si>
  <si>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</si>
  <si>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</si>
  <si>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</si>
  <si>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</si>
  <si>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</si>
  <si>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</si>
  <si>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</si>
  <si>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</si>
  <si>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</si>
  <si>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</si>
  <si>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</si>
  <si>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</si>
  <si>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</si>
  <si>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</si>
  <si>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</si>
  <si>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</si>
  <si>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</si>
  <si>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</si>
  <si>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</si>
  <si>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</si>
  <si>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</si>
  <si>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</si>
  <si>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</si>
  <si>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</si>
  <si>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</si>
  <si>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</si>
  <si>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</si>
  <si>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</si>
  <si>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</si>
  <si>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</si>
  <si>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</si>
  <si>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</si>
  <si>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</si>
  <si>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</si>
  <si>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</si>
  <si>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</si>
  <si>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</si>
  <si>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</si>
  <si>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</si>
  <si>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</si>
  <si>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</si>
  <si>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</si>
  <si>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</si>
  <si>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</si>
  <si>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</si>
  <si>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</si>
  <si>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</si>
  <si>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</si>
  <si>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</si>
  <si>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</si>
  <si>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</si>
  <si>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</si>
  <si>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</si>
  <si>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</si>
  <si>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</si>
  <si>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</si>
  <si>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</si>
  <si>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</si>
  <si>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</si>
  <si>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</si>
  <si>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</si>
  <si>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</si>
  <si>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</si>
  <si>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</si>
  <si>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</si>
  <si>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</si>
  <si>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</si>
  <si>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</si>
  <si>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</si>
  <si>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</si>
  <si>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</si>
  <si>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</si>
  <si>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</si>
  <si>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</si>
  <si>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</si>
  <si>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</si>
  <si>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</si>
  <si>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</si>
  <si>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</si>
  <si>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</si>
  <si>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</si>
  <si>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</si>
  <si>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</si>
  <si>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</si>
  <si>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</si>
  <si>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</si>
  <si>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</si>
  <si>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</si>
  <si>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</si>
  <si>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</si>
  <si>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</si>
  <si>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</si>
  <si>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</si>
  <si>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</si>
  <si>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</si>
  <si>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</si>
  <si>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</si>
  <si>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</si>
  <si>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</si>
  <si>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</si>
  <si>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</si>
  <si>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</si>
  <si>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</si>
  <si>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</si>
  <si>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</si>
  <si>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</si>
  <si>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</si>
  <si>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</si>
  <si>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</si>
  <si>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</si>
  <si>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</si>
  <si>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</si>
  <si>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</si>
  <si>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</si>
  <si>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</si>
  <si>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</si>
  <si>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</si>
  <si>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</si>
  <si>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</si>
  <si>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</si>
  <si>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</si>
  <si>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</si>
  <si>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</si>
  <si>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</si>
  <si>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</si>
  <si>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</si>
  <si>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</si>
  <si>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</si>
  <si>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</si>
  <si>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</si>
  <si>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</si>
  <si>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</si>
  <si>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</si>
  <si>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</si>
  <si>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</si>
  <si>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</si>
  <si>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</si>
  <si>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</si>
  <si>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</si>
  <si>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</si>
  <si>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</si>
  <si>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</si>
  <si>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</si>
  <si>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</si>
  <si>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</si>
  <si>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</si>
  <si>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</si>
  <si>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</si>
  <si>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</si>
  <si>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</si>
  <si>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</si>
  <si>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</si>
  <si>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</si>
  <si>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</si>
  <si>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</si>
  <si>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</si>
  <si>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</si>
  <si>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</si>
  <si>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</si>
  <si>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</si>
  <si>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</si>
  <si>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</si>
  <si>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</si>
  <si>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</si>
  <si>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</si>
  <si>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</si>
  <si>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</si>
  <si>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</si>
  <si>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</si>
  <si>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</si>
  <si>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</si>
  <si>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</si>
  <si>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</si>
  <si>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</si>
  <si>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</si>
  <si>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</si>
  <si>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</si>
  <si>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</si>
  <si>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</si>
  <si>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</si>
  <si>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</si>
  <si>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</si>
  <si>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</si>
  <si>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</si>
  <si>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</si>
  <si>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</si>
  <si>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</si>
  <si>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</si>
  <si>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</si>
  <si>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</si>
  <si>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</si>
  <si>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</si>
  <si>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</si>
  <si>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</si>
  <si>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</si>
  <si>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</si>
  <si>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</si>
  <si>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</si>
  <si>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</si>
  <si>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</si>
  <si>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</si>
  <si>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</si>
  <si>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</si>
  <si>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</si>
  <si>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</si>
  <si>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</si>
  <si>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</si>
  <si>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</si>
  <si>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</si>
  <si>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</si>
  <si>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</si>
  <si>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</si>
  <si>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</si>
  <si>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</si>
  <si>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</si>
  <si>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</si>
  <si>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</si>
  <si>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</si>
  <si>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</si>
  <si>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</si>
  <si>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</si>
  <si>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</si>
  <si>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</si>
  <si>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</si>
  <si>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</si>
  <si>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</si>
  <si>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</si>
  <si>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</si>
  <si>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</si>
  <si>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</si>
  <si>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</si>
  <si>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</si>
  <si>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</si>
  <si>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</si>
  <si>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</si>
  <si>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</si>
  <si>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</si>
  <si>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</si>
  <si>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</si>
  <si>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</si>
  <si>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</si>
  <si>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</si>
  <si>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</si>
  <si>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</si>
  <si>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</si>
  <si>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</si>
  <si>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</si>
  <si>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</si>
  <si>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</si>
  <si>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</si>
  <si>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</si>
  <si>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</si>
  <si>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</si>
  <si>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</si>
  <si>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</si>
  <si>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</si>
  <si>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</si>
  <si>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</si>
  <si>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</si>
  <si>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</si>
  <si>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</si>
  <si>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</si>
  <si>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</si>
  <si>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</si>
  <si>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</si>
  <si>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</si>
  <si>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</si>
  <si>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</si>
  <si>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</si>
  <si>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</si>
  <si>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</si>
  <si>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</si>
  <si>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</si>
  <si>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</si>
  <si>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</si>
  <si>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</si>
  <si>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</si>
  <si>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</si>
  <si>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</si>
  <si>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</si>
  <si>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</si>
  <si>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</si>
  <si>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</si>
  <si>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</si>
  <si>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</si>
  <si>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</si>
  <si>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</si>
  <si>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</si>
  <si>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</si>
  <si>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</si>
  <si>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</si>
  <si>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</si>
  <si>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</si>
  <si>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</si>
  <si>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</si>
  <si>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</si>
  <si>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</si>
  <si>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</si>
  <si>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</si>
  <si>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</si>
  <si>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</si>
  <si>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</si>
  <si>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</si>
  <si>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</si>
  <si>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</si>
  <si>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</si>
  <si>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</si>
  <si>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</si>
  <si>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</si>
  <si>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</si>
  <si>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</si>
  <si>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</si>
  <si>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</si>
  <si>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</si>
  <si>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</si>
  <si>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</si>
  <si>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</si>
  <si>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</si>
  <si>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</si>
  <si>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</si>
  <si>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</si>
  <si>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</si>
  <si>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</si>
  <si>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</si>
  <si>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</si>
  <si>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</si>
  <si>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</si>
  <si>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</si>
  <si>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</si>
  <si>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</si>
  <si>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</si>
  <si>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</si>
  <si>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</si>
  <si>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</si>
  <si>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</si>
  <si>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</si>
  <si>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</si>
  <si>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</si>
  <si>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</si>
  <si>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</si>
  <si>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</si>
  <si>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</si>
  <si>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</si>
  <si>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</si>
  <si>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</si>
  <si>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</si>
  <si>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</si>
  <si>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</si>
  <si>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</si>
  <si>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</si>
  <si>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</si>
  <si>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</si>
  <si>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</si>
  <si>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</si>
  <si>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</si>
  <si>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</si>
  <si>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</si>
  <si>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</si>
  <si>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</si>
  <si>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</si>
  <si>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</si>
  <si>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</si>
  <si>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</si>
  <si>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</si>
  <si>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</si>
  <si>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</si>
  <si>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</si>
  <si>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</si>
  <si>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</si>
  <si>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</si>
  <si>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</si>
  <si>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</si>
  <si>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</si>
  <si>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</si>
  <si>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</si>
  <si>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</si>
  <si>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</si>
  <si>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</si>
  <si>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</si>
  <si>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</si>
  <si>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</si>
  <si>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</si>
  <si>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</si>
  <si>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</si>
  <si>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</si>
  <si>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</si>
  <si>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</si>
  <si>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</si>
  <si>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</si>
  <si>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</si>
  <si>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</si>
  <si>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</si>
  <si>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</si>
  <si>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</si>
  <si>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</si>
  <si>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</si>
  <si>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</si>
  <si>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</si>
  <si>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</si>
  <si>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</si>
  <si>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</si>
  <si>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</si>
  <si>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</si>
  <si>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</si>
  <si>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</si>
  <si>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</si>
  <si>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</si>
  <si>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</si>
  <si>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</si>
  <si>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</si>
  <si>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</si>
  <si>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</si>
  <si>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</si>
  <si>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</si>
  <si>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</si>
  <si>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</si>
  <si>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</si>
  <si>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</si>
  <si>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</si>
  <si>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</si>
  <si>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</si>
  <si>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</si>
  <si>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</si>
  <si>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</si>
  <si>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</si>
  <si>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</si>
  <si>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</si>
  <si>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</si>
  <si>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</si>
  <si>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</si>
  <si>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</si>
  <si>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</si>
  <si>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</si>
  <si>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</si>
  <si>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</si>
  <si>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</si>
  <si>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</si>
  <si>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</si>
  <si>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</si>
  <si>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</si>
  <si>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</si>
  <si>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</si>
  <si>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</si>
  <si>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</si>
  <si>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</si>
  <si>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</si>
  <si>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</si>
  <si>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</si>
  <si>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</si>
  <si>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</si>
  <si>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</si>
  <si>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</si>
  <si>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</si>
  <si>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</si>
  <si>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</si>
  <si>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</si>
  <si>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</si>
  <si>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</si>
  <si>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</si>
  <si>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</si>
  <si>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</si>
  <si>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</si>
  <si>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</si>
  <si>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</si>
  <si>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</si>
  <si>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</si>
  <si>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</si>
  <si>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</si>
  <si>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</si>
  <si>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</si>
  <si>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</si>
  <si>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</si>
  <si>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</si>
  <si>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</si>
  <si>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</si>
  <si>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</si>
  <si>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</si>
  <si>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</si>
  <si>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</si>
  <si>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</si>
  <si>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</si>
  <si>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</si>
  <si>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</si>
  <si>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</si>
  <si>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</si>
  <si>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</si>
  <si>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</si>
  <si>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</si>
  <si>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</si>
  <si>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</si>
  <si>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</si>
  <si>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</si>
  <si>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</si>
  <si>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</si>
  <si>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</si>
  <si>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</si>
  <si>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</si>
  <si>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</si>
  <si>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</si>
  <si>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</si>
  <si>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</si>
  <si>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</si>
  <si>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</si>
  <si>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</si>
  <si>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</si>
  <si>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</si>
  <si>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</si>
  <si>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</si>
  <si>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</si>
  <si>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</si>
  <si>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</si>
  <si>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</si>
  <si>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</si>
  <si>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</si>
  <si>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</si>
  <si>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</si>
  <si>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</si>
  <si>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</si>
  <si>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</si>
  <si>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</si>
  <si>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</si>
  <si>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</si>
  <si>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</si>
  <si>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</si>
  <si>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</si>
  <si>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</si>
  <si>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</si>
  <si>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</si>
  <si>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</si>
  <si>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</si>
  <si>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</si>
  <si>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</si>
  <si>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</si>
  <si>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</si>
  <si>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</si>
  <si>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</si>
  <si>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</si>
  <si>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</si>
  <si>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</si>
  <si>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</si>
  <si>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</si>
  <si>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</si>
  <si>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</si>
  <si>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</si>
  <si>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</si>
  <si>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</si>
  <si>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</si>
  <si>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</si>
  <si>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</si>
  <si>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</si>
  <si>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</si>
  <si>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</si>
  <si>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</si>
  <si>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</si>
  <si>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</si>
  <si>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</si>
  <si>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</si>
  <si>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</si>
  <si>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</si>
  <si>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</si>
  <si>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</si>
  <si>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</si>
  <si>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</si>
  <si>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</si>
  <si>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</si>
  <si>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</si>
  <si>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</si>
  <si>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</si>
  <si>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</si>
  <si>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</si>
  <si>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</si>
  <si>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</si>
  <si>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</si>
  <si>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</si>
  <si>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</si>
  <si>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</si>
  <si>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</si>
  <si>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</si>
  <si>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</si>
  <si>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</si>
  <si>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</si>
  <si>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</si>
  <si>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</si>
  <si>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</si>
  <si>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</si>
  <si>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</si>
  <si>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</si>
  <si>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</si>
  <si>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</si>
  <si>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</si>
  <si>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</si>
  <si>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</si>
  <si>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</si>
  <si>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</si>
  <si>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</si>
  <si>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</si>
  <si>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</si>
  <si>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</si>
  <si>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</si>
  <si>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</si>
  <si>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</si>
  <si>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</si>
  <si>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</si>
  <si>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</si>
  <si>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</si>
  <si>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</si>
  <si>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</si>
  <si>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</si>
  <si>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</si>
  <si>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</si>
  <si>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</si>
  <si>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</si>
  <si>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</si>
  <si>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</si>
  <si>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</si>
  <si>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</si>
  <si>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</si>
  <si>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</si>
  <si>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</si>
  <si>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</si>
  <si>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</si>
  <si>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</si>
  <si>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</si>
  <si>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</si>
  <si>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</si>
  <si>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</si>
  <si>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</si>
  <si>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</si>
  <si>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</si>
  <si>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</si>
  <si>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</si>
  <si>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</si>
  <si>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</si>
  <si>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</si>
  <si>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</si>
  <si>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</si>
  <si>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</si>
  <si>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</si>
  <si>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</si>
  <si>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</si>
  <si>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</si>
  <si>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</si>
  <si>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</si>
  <si>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</si>
  <si>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</si>
  <si>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</si>
  <si>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</si>
  <si>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</si>
  <si>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</si>
  <si>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</si>
  <si>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</si>
  <si>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</si>
  <si>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</si>
  <si>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</si>
  <si>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</si>
  <si>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</si>
  <si>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</si>
  <si>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</si>
  <si>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</si>
  <si>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</si>
  <si>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</si>
  <si>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</si>
  <si>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</si>
  <si>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</si>
  <si>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</si>
  <si>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</si>
  <si>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</si>
  <si>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</si>
  <si>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</si>
  <si>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</si>
  <si>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</si>
  <si>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</si>
  <si>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</si>
  <si>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</si>
  <si>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</si>
  <si>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</si>
  <si>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</si>
  <si>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</si>
  <si>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</si>
  <si>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</si>
  <si>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</si>
  <si>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</si>
  <si>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</si>
  <si>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</si>
  <si>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</si>
  <si>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</si>
  <si>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</si>
  <si>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</si>
  <si>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</si>
  <si>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</si>
  <si>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</si>
  <si>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</si>
  <si>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</si>
  <si>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</si>
  <si>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</si>
  <si>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</si>
  <si>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</si>
  <si>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</si>
  <si>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</si>
  <si>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</si>
  <si>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</si>
  <si>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</si>
  <si>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</si>
  <si>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</si>
  <si>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</si>
  <si>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</si>
  <si>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</si>
  <si>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</si>
  <si>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</si>
  <si>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</si>
  <si>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</si>
  <si>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</si>
  <si>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</si>
  <si>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</si>
  <si>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</si>
  <si>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</si>
  <si>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</si>
  <si>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</si>
  <si>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</si>
  <si>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</si>
  <si>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</si>
  <si>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</si>
  <si>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</si>
  <si>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</si>
  <si>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</si>
  <si>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</si>
  <si>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</si>
  <si>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</si>
  <si>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</si>
  <si>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</si>
  <si>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</si>
  <si>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</si>
  <si>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</si>
  <si>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</si>
  <si>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</si>
  <si>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</si>
  <si>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</si>
  <si>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</si>
  <si>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</si>
  <si>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</si>
  <si>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</si>
  <si>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</si>
  <si>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</si>
  <si>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</si>
  <si>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</si>
  <si>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</si>
  <si>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</si>
  <si>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</si>
  <si>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</si>
  <si>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</si>
  <si>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</si>
  <si>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</si>
  <si>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</si>
  <si>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</si>
  <si>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</si>
  <si>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</si>
  <si>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</si>
  <si>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</si>
  <si>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</si>
  <si>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</si>
  <si>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</si>
  <si>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</si>
  <si>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</si>
  <si>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</si>
  <si>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</si>
  <si>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</si>
  <si>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</si>
  <si>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</si>
  <si>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</si>
  <si>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</si>
  <si>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</si>
  <si>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</si>
  <si>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</si>
  <si>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</si>
  <si>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</si>
  <si>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</si>
  <si>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</si>
  <si>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</si>
  <si>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</si>
  <si>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</si>
  <si>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</si>
  <si>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</si>
  <si>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</si>
  <si>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</si>
  <si>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</si>
  <si>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</si>
  <si>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</si>
  <si>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</si>
  <si>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</si>
  <si>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</si>
  <si>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</si>
  <si>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</si>
  <si>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</si>
  <si>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</si>
  <si>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</si>
  <si>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</si>
  <si>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</si>
  <si>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</si>
  <si>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</si>
  <si>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</si>
  <si>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</si>
  <si>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</si>
  <si>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</si>
  <si>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</si>
  <si>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</si>
  <si>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</si>
  <si>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</si>
  <si>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</si>
  <si>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</si>
  <si>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</si>
  <si>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</si>
  <si>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</si>
  <si>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</si>
  <si>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</si>
  <si>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</si>
  <si>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</si>
  <si>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</si>
  <si>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</si>
  <si>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</si>
  <si>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</si>
  <si>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</si>
  <si>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</si>
  <si>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</si>
  <si>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</si>
  <si>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</si>
  <si>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</si>
  <si>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</si>
  <si>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</si>
  <si>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</si>
  <si>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</si>
  <si>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</si>
  <si>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</si>
  <si>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</si>
  <si>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</si>
  <si>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</si>
  <si>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</si>
  <si>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</si>
  <si>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</si>
  <si>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</si>
  <si>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</si>
  <si>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</si>
  <si>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</si>
  <si>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</si>
  <si>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</si>
  <si>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</si>
  <si>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</si>
  <si>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</si>
  <si>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</si>
  <si>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</si>
  <si>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</si>
  <si>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</si>
  <si>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</si>
  <si>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</si>
  <si>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</si>
  <si>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</si>
  <si>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</si>
  <si>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</si>
  <si>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</si>
  <si>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</si>
  <si>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</si>
  <si>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</si>
  <si>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</si>
  <si>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</si>
  <si>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</si>
  <si>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</si>
  <si>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</si>
  <si>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</si>
  <si>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</si>
  <si>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</si>
  <si>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</si>
  <si>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</si>
  <si>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</si>
  <si>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</si>
  <si>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</si>
  <si>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</si>
  <si>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</si>
  <si>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</si>
  <si>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</si>
  <si>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</si>
  <si>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</si>
  <si>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</si>
  <si>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</si>
  <si>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</si>
  <si>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</si>
  <si>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</si>
  <si>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</si>
  <si>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</si>
  <si>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</si>
  <si>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</si>
  <si>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</si>
  <si>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</si>
  <si>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</si>
  <si>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</si>
  <si>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</si>
  <si>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</si>
  <si>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</si>
  <si>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</si>
  <si>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</si>
  <si>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</si>
  <si>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</si>
  <si>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</si>
  <si>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</si>
  <si>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</si>
  <si>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</si>
  <si>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</si>
  <si>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</si>
  <si>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</si>
  <si>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</si>
  <si>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</si>
  <si>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</si>
  <si>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</si>
  <si>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</si>
  <si>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</si>
  <si>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</si>
  <si>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</si>
  <si>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</si>
  <si>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</si>
  <si>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</si>
  <si>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</si>
  <si>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</si>
  <si>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</si>
  <si>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</si>
  <si>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</si>
  <si>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</si>
  <si>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</si>
  <si>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</si>
  <si>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</si>
  <si>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</si>
  <si>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</si>
  <si>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</si>
  <si>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</si>
  <si>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</si>
  <si>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</si>
  <si>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</si>
  <si>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</si>
  <si>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</si>
  <si>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</si>
  <si>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</si>
  <si>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</si>
  <si>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</si>
  <si>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</si>
  <si>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</si>
  <si>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</si>
  <si>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</si>
  <si>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</si>
  <si>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</si>
  <si>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</si>
  <si>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</si>
  <si>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</si>
  <si>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</si>
  <si>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</si>
  <si>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</si>
  <si>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</si>
  <si>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</si>
  <si>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</si>
  <si>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</si>
  <si>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</si>
  <si>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</si>
  <si>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</si>
  <si>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</si>
  <si>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</si>
  <si>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</si>
  <si>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</si>
  <si>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</si>
  <si>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</si>
  <si>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</si>
  <si>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</si>
  <si>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</si>
  <si>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</si>
  <si>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</si>
  <si>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</si>
  <si>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</si>
  <si>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</si>
  <si>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</si>
  <si>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</si>
  <si>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</si>
  <si>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</si>
  <si>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</si>
  <si>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</si>
  <si>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</si>
  <si>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</si>
  <si>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</si>
  <si>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</si>
  <si>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</si>
  <si>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</si>
  <si>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</si>
  <si>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</si>
  <si>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</si>
  <si>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</si>
  <si>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</si>
  <si>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</si>
  <si>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</si>
  <si>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</si>
  <si>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</si>
  <si>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</si>
  <si>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</si>
  <si>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</si>
  <si>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</si>
  <si>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</si>
  <si>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</si>
  <si>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</si>
  <si>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</si>
  <si>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</si>
  <si>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</si>
  <si>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</si>
  <si>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</si>
  <si>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</si>
  <si>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</si>
  <si>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</si>
  <si>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</si>
  <si>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</si>
  <si>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</si>
  <si>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</si>
  <si>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</si>
  <si>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</si>
  <si>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</si>
  <si>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</si>
  <si>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</si>
  <si>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</si>
  <si>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</si>
  <si>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</si>
  <si>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</si>
  <si>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</si>
  <si>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</si>
  <si>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</si>
  <si>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</si>
  <si>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</si>
  <si>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</si>
  <si>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</si>
  <si>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</si>
  <si>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</si>
  <si>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</si>
  <si>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</si>
  <si>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</si>
  <si>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</si>
  <si>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</si>
  <si>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</si>
  <si>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</si>
  <si>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</si>
  <si>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</si>
  <si>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</si>
  <si>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</si>
  <si>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</si>
  <si>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</si>
  <si>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</si>
  <si>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</si>
  <si>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</si>
  <si>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</si>
  <si>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</si>
  <si>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</si>
  <si>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</si>
  <si>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</si>
  <si>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</si>
  <si>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</si>
  <si>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</si>
  <si>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</si>
  <si>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</si>
  <si>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</si>
  <si>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</si>
  <si>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</si>
  <si>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</si>
  <si>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</si>
  <si>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</si>
  <si>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</si>
  <si>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</si>
  <si>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</si>
  <si>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</si>
  <si>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</si>
  <si>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</si>
  <si>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</si>
  <si>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</si>
  <si>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</si>
  <si>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</si>
  <si>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</si>
  <si>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</si>
  <si>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</si>
  <si>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</si>
  <si>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</si>
  <si>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</si>
  <si>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</si>
  <si>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</si>
  <si>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</si>
  <si>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</si>
  <si>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</si>
  <si>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</si>
  <si>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</si>
  <si>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</si>
  <si>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</si>
  <si>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</si>
  <si>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</si>
  <si>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</si>
  <si>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</si>
  <si>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</si>
  <si>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</si>
  <si>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</si>
  <si>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</si>
  <si>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</si>
  <si>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</si>
  <si>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</si>
  <si>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</si>
  <si>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</si>
  <si>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</si>
  <si>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</si>
  <si>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</si>
  <si>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</si>
  <si>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</si>
  <si>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</si>
  <si>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</si>
  <si>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</si>
  <si>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</si>
  <si>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</si>
  <si>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</si>
  <si>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</si>
  <si>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</si>
  <si>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</si>
  <si>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</si>
  <si>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</si>
  <si>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</si>
  <si>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</si>
  <si>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</si>
  <si>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</si>
  <si>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</si>
  <si>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</si>
  <si>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</si>
  <si>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</si>
  <si>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</si>
  <si>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</si>
  <si>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</si>
  <si>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</si>
  <si>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</si>
  <si>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</si>
  <si>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</si>
  <si>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</si>
  <si>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</si>
  <si>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</si>
  <si>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</si>
  <si>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</si>
  <si>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</si>
  <si>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</si>
  <si>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</si>
  <si>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</si>
  <si>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</si>
  <si>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</si>
  <si>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</si>
  <si>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</si>
  <si>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</si>
  <si>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</si>
  <si>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</si>
  <si>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</si>
  <si>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</si>
  <si>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</si>
  <si>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</si>
  <si>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</si>
  <si>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</si>
  <si>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</si>
  <si>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</si>
  <si>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</si>
  <si>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</si>
  <si>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</si>
  <si>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</si>
  <si>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</si>
  <si>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</si>
  <si>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</si>
  <si>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</si>
  <si>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</si>
  <si>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</si>
  <si>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</si>
  <si>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</si>
  <si>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</si>
  <si>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</si>
  <si>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</si>
  <si>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</si>
  <si>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</si>
  <si>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</si>
  <si>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</si>
  <si>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</si>
  <si>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</si>
  <si>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</si>
  <si>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</si>
  <si>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</si>
  <si>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</si>
  <si>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</si>
  <si>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</si>
  <si>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</si>
  <si>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</si>
  <si>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</si>
  <si>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</si>
  <si>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</si>
  <si>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</si>
  <si>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</si>
  <si>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</si>
  <si>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</si>
  <si>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</si>
  <si>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</si>
  <si>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</si>
  <si>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</si>
  <si>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</si>
  <si>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</si>
  <si>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</si>
  <si>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</si>
  <si>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</si>
  <si>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</si>
  <si>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</si>
  <si>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</si>
  <si>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</si>
  <si>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</si>
  <si>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</si>
  <si>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</si>
  <si>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</si>
  <si>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</si>
  <si>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</si>
  <si>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</si>
  <si>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</si>
  <si>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</si>
  <si>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</si>
  <si>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</si>
  <si>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</si>
  <si>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</si>
  <si>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</si>
  <si>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</si>
  <si>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</si>
  <si>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</si>
  <si>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</si>
  <si>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</si>
  <si>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</si>
  <si>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</si>
  <si>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</si>
  <si>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</si>
  <si>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</si>
  <si>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</si>
  <si>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</si>
  <si>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</si>
  <si>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</si>
  <si>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</si>
  <si>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</si>
  <si>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</si>
  <si>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</si>
  <si>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</si>
  <si>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</si>
  <si>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</si>
  <si>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</si>
  <si>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</si>
  <si>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</si>
  <si>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</si>
  <si>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</si>
  <si>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</si>
  <si>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</si>
  <si>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</si>
  <si>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</si>
  <si>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</si>
  <si>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</si>
  <si>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</si>
  <si>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</si>
  <si>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</si>
  <si>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</si>
  <si>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</si>
  <si>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</si>
  <si>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</si>
  <si>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</si>
  <si>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</si>
  <si>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</si>
  <si>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</si>
  <si>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</si>
  <si>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</si>
  <si>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</si>
  <si>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</si>
  <si>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</si>
  <si>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</si>
  <si>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</si>
  <si>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</si>
  <si>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</si>
  <si>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</si>
  <si>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</si>
  <si>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</si>
  <si>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</si>
  <si>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</si>
  <si>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</si>
  <si>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</si>
  <si>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</si>
  <si>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</si>
  <si>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</si>
  <si>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</si>
  <si>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</si>
  <si>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</si>
  <si>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</si>
  <si>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</si>
  <si>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</si>
  <si>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</si>
  <si>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</si>
  <si>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</si>
  <si>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</si>
  <si>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</si>
  <si>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</si>
  <si>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</si>
  <si>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</si>
  <si>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</si>
  <si>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</si>
  <si>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</si>
  <si>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</si>
  <si>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</si>
  <si>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</si>
  <si>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</si>
  <si>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</si>
  <si>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</si>
  <si>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</si>
  <si>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</si>
  <si>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</si>
  <si>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</si>
  <si>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</si>
  <si>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</si>
  <si>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</si>
  <si>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</si>
  <si>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</si>
  <si>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</si>
  <si>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</si>
  <si>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</si>
  <si>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</si>
  <si>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</si>
  <si>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</si>
  <si>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</si>
  <si>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</si>
  <si>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</si>
  <si>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</si>
  <si>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</si>
  <si>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</si>
  <si>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</si>
  <si>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</si>
  <si>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</si>
  <si>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</si>
  <si>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</si>
  <si>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</si>
  <si>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</si>
  <si>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</si>
  <si>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</si>
  <si>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</si>
  <si>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</si>
  <si>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</si>
  <si>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</si>
  <si>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</si>
  <si>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</si>
  <si>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</si>
  <si>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</si>
  <si>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</si>
  <si>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</si>
  <si>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</si>
  <si>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</si>
  <si>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</si>
  <si>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</si>
  <si>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</si>
  <si>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</si>
  <si>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</si>
  <si>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</si>
  <si>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</si>
  <si>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</si>
  <si>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</si>
  <si>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</si>
  <si>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</si>
  <si>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</si>
  <si>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</si>
  <si>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</si>
  <si>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</si>
  <si>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</si>
  <si>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</si>
  <si>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</si>
  <si>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</si>
  <si>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</si>
  <si>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</si>
  <si>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</si>
  <si>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</si>
  <si>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</si>
  <si>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</si>
  <si>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</si>
  <si>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</si>
  <si>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</si>
  <si>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</si>
  <si>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</si>
  <si>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</si>
  <si>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</si>
  <si>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</si>
  <si>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</si>
  <si>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</si>
  <si>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</si>
  <si>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</si>
  <si>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</si>
  <si>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</si>
  <si>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</si>
  <si>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</si>
  <si>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</si>
  <si>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</si>
  <si>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</si>
  <si>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</si>
  <si>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</si>
  <si>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</si>
  <si>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</si>
  <si>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</si>
  <si>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</si>
  <si>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</si>
  <si>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</si>
  <si>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</si>
  <si>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</si>
  <si>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</si>
  <si>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</si>
  <si>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</si>
  <si>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</si>
  <si>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</si>
  <si>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</si>
  <si>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</si>
  <si>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</si>
  <si>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</si>
  <si>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</si>
  <si>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</si>
  <si>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</si>
  <si>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</si>
  <si>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</si>
  <si>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</si>
  <si>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</si>
  <si>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</si>
  <si>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</si>
  <si>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</si>
  <si>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</si>
  <si>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</si>
  <si>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</si>
  <si>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</si>
  <si>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</si>
  <si>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</si>
  <si>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</si>
  <si>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</si>
  <si>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</si>
  <si>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</si>
  <si>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</si>
  <si>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</si>
  <si>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</si>
  <si>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</si>
  <si>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</si>
  <si>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</si>
  <si>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</si>
  <si>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</si>
  <si>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</si>
  <si>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</si>
  <si>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</si>
  <si>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</si>
  <si>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</si>
  <si>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</si>
  <si>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</si>
  <si>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</si>
  <si>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</si>
  <si>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</si>
  <si>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</si>
  <si>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</si>
  <si>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</si>
  <si>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</si>
  <si>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</si>
  <si>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</si>
  <si>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</si>
  <si>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</si>
  <si>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</si>
  <si>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</si>
  <si>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</si>
  <si>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</si>
  <si>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</si>
  <si>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</si>
  <si>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</si>
  <si>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</si>
  <si>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</si>
  <si>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</si>
  <si>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</si>
  <si>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</si>
  <si>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</si>
  <si>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</si>
  <si>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</si>
  <si>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</si>
  <si>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</si>
  <si>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</si>
  <si>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</si>
  <si>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</si>
  <si>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</si>
  <si>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</si>
  <si>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</si>
  <si>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</si>
  <si>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</si>
  <si>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</si>
  <si>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</si>
  <si>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</si>
  <si>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</si>
  <si>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</si>
  <si>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</si>
  <si>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</si>
  <si>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</si>
  <si>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</si>
  <si>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</si>
  <si>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</si>
  <si>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</si>
  <si>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</si>
  <si>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</si>
  <si>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</si>
  <si>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</si>
  <si>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</si>
  <si>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</si>
  <si>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</si>
  <si>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</si>
  <si>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</si>
  <si>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</si>
  <si>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</si>
  <si>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</si>
  <si>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</si>
  <si>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</si>
  <si>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</si>
  <si>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</si>
  <si>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</si>
  <si>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</si>
  <si>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</si>
  <si>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</si>
  <si>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</si>
  <si>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</si>
  <si>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</si>
  <si>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</si>
  <si>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</si>
  <si>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</si>
  <si>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</si>
  <si>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</si>
  <si>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</si>
  <si>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</si>
  <si>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</si>
  <si>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</si>
  <si>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</si>
  <si>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</si>
  <si>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</si>
  <si>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</si>
  <si>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</si>
  <si>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</si>
  <si>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</si>
  <si>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</si>
  <si>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</si>
  <si>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</si>
  <si>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</si>
  <si>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</si>
  <si>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</si>
  <si>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</si>
  <si>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</si>
  <si>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</si>
  <si>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</si>
  <si>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</si>
  <si>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</si>
  <si>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</si>
  <si>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</si>
  <si>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</si>
  <si>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</si>
  <si>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</si>
  <si>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</si>
  <si>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</si>
  <si>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</si>
  <si>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</si>
  <si>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</si>
  <si>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</si>
  <si>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</si>
  <si>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</si>
  <si>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</si>
  <si>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</si>
  <si>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</si>
  <si>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</si>
  <si>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</si>
  <si>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</si>
  <si>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</si>
  <si>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</si>
  <si>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</si>
  <si>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</si>
  <si>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</si>
  <si>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</si>
  <si>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</si>
  <si>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</si>
  <si>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</si>
  <si>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</si>
  <si>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</si>
  <si>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</si>
  <si>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</si>
  <si>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</si>
  <si>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</si>
  <si>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</si>
  <si>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</si>
  <si>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</si>
  <si>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</si>
  <si>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</si>
  <si>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</si>
  <si>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</si>
  <si>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</si>
  <si>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</si>
  <si>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</si>
  <si>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</si>
  <si>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</si>
  <si>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</si>
  <si>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</si>
  <si>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</si>
  <si>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</si>
  <si>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</si>
  <si>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</si>
  <si>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</si>
  <si>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</si>
  <si>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</si>
  <si>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</si>
  <si>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</si>
  <si>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</si>
  <si>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</si>
  <si>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</si>
  <si>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</si>
  <si>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</si>
  <si>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</si>
  <si>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</si>
  <si>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</si>
  <si>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</si>
  <si>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</si>
  <si>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</si>
  <si>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</si>
  <si>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</si>
  <si>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</si>
  <si>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</si>
  <si>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</si>
  <si>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</si>
  <si>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</si>
  <si>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</si>
  <si>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</si>
  <si>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</si>
  <si>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</si>
  <si>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</si>
  <si>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</si>
  <si>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</si>
  <si>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</si>
  <si>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</si>
  <si>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</si>
  <si>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</si>
  <si>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</si>
  <si>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</si>
  <si>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</si>
  <si>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</si>
  <si>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</si>
  <si>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</si>
  <si>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</si>
  <si>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</si>
  <si>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</si>
  <si>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</si>
  <si>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</si>
  <si>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</si>
  <si>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</si>
  <si>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</si>
  <si>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</si>
  <si>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</si>
  <si>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</si>
  <si>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</si>
  <si>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</si>
  <si>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</si>
  <si>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</si>
  <si>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</si>
  <si>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</si>
  <si>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</si>
  <si>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</si>
  <si>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</si>
  <si>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</si>
  <si>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</si>
  <si>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</si>
  <si>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</si>
  <si>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</si>
  <si>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</si>
  <si>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</si>
  <si>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</si>
  <si>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</si>
  <si>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</si>
  <si>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</si>
  <si>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</si>
  <si>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</si>
  <si>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</si>
  <si>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</si>
  <si>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</si>
  <si>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</si>
  <si>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</si>
  <si>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</si>
  <si>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</si>
  <si>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</si>
  <si>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</si>
  <si>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</si>
  <si>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</si>
  <si>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</si>
  <si>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</si>
  <si>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</si>
  <si>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</si>
  <si>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</si>
  <si>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</si>
  <si>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</si>
  <si>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</si>
  <si>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</si>
  <si>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</si>
  <si>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</si>
  <si>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</si>
  <si>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</si>
  <si>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</si>
  <si>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</si>
  <si>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</si>
  <si>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</si>
  <si>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</si>
  <si>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</si>
  <si>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</si>
  <si>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</si>
  <si>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</si>
  <si>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</si>
  <si>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</si>
  <si>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</si>
  <si>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</si>
  <si>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</si>
  <si>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</si>
  <si>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</si>
  <si>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</si>
  <si>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</si>
  <si>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</si>
  <si>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</si>
  <si>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</si>
  <si>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</si>
  <si>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</si>
  <si>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</si>
  <si>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</si>
  <si>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</si>
  <si>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</si>
  <si>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</si>
  <si>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</si>
  <si>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</si>
  <si>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</si>
  <si>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</si>
  <si>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</si>
  <si>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</si>
  <si>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</si>
  <si>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</si>
  <si>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</si>
  <si>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</si>
  <si>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</si>
  <si>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</si>
  <si>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</si>
  <si>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</si>
  <si>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</si>
  <si>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</si>
  <si>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</si>
  <si>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</si>
  <si>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</si>
  <si>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</si>
  <si>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</si>
  <si>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</si>
  <si>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</si>
  <si>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</si>
  <si>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</si>
  <si>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</si>
  <si>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</si>
  <si>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</si>
  <si>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</si>
  <si>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</si>
  <si>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</si>
  <si>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</si>
  <si>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</si>
  <si>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</si>
  <si>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</si>
  <si>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</si>
  <si>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</si>
  <si>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</si>
  <si>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</si>
  <si>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</si>
  <si>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</si>
  <si>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</si>
  <si>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</si>
  <si>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</si>
  <si>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</si>
  <si>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</si>
  <si>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</si>
  <si>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</si>
  <si>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</si>
  <si>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</si>
  <si>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</si>
  <si>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</si>
  <si>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</si>
  <si>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</si>
  <si>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</si>
  <si>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</si>
  <si>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</si>
  <si>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</si>
  <si>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</si>
  <si>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</si>
  <si>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</si>
  <si>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</si>
  <si>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</si>
  <si>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</si>
  <si>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</si>
  <si>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</si>
  <si>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</si>
  <si>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</si>
  <si>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</si>
  <si>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</si>
  <si>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</si>
  <si>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</si>
  <si>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</si>
  <si>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</si>
  <si>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</si>
  <si>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</si>
  <si>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</si>
  <si>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</si>
  <si>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</si>
  <si>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</si>
  <si>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</si>
  <si>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</si>
  <si>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</si>
  <si>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</si>
  <si>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</si>
  <si>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</si>
  <si>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</si>
  <si>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</si>
  <si>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</si>
  <si>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</si>
  <si>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</si>
  <si>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</si>
  <si>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</si>
  <si>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</si>
  <si>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</si>
  <si>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</si>
  <si>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</si>
  <si>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</si>
  <si>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</si>
  <si>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</si>
  <si>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</si>
  <si>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</si>
  <si>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</si>
  <si>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</si>
  <si>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</si>
  <si>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</si>
  <si>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</si>
  <si>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</si>
  <si>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</si>
  <si>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</si>
  <si>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</si>
  <si>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</si>
  <si>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</si>
  <si>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</si>
  <si>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</si>
  <si>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</si>
  <si>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</si>
  <si>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</si>
  <si>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</si>
  <si>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</si>
  <si>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</si>
  <si>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</si>
  <si>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</si>
  <si>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</si>
  <si>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</si>
  <si>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</si>
  <si>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</si>
  <si>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</si>
  <si>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</si>
  <si>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</si>
  <si>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</si>
  <si>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</si>
  <si>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</si>
  <si>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</si>
  <si>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</si>
  <si>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</si>
  <si>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</si>
  <si>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</si>
  <si>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</si>
  <si>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</si>
  <si>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</si>
  <si>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</si>
  <si>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</si>
  <si>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</si>
  <si>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</si>
  <si>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</si>
  <si>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</si>
  <si>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</si>
  <si>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</si>
  <si>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</si>
  <si>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</si>
  <si>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</si>
  <si>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</si>
  <si>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</si>
  <si>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</si>
  <si>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</si>
  <si>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</si>
  <si>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</si>
  <si>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</si>
  <si>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</si>
  <si>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</si>
  <si>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</si>
  <si>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</si>
  <si>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</si>
  <si>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</si>
  <si>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</si>
  <si>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</si>
  <si>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</si>
  <si>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</si>
  <si>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</si>
  <si>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</si>
  <si>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</si>
  <si>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</si>
  <si>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</si>
  <si>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</si>
  <si>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</si>
  <si>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</si>
  <si>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</si>
  <si>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</si>
  <si>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</si>
  <si>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</si>
  <si>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</si>
  <si>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</si>
  <si>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</si>
  <si>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</si>
  <si>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</si>
  <si>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</si>
  <si>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</si>
  <si>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</si>
  <si>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</si>
  <si>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</si>
  <si>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</si>
  <si>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</si>
  <si>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</si>
  <si>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</si>
  <si>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</si>
  <si>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</si>
  <si>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</si>
  <si>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</si>
  <si>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</si>
  <si>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</si>
  <si>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</si>
  <si>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</si>
  <si>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</si>
  <si>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</si>
  <si>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</si>
  <si>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</si>
  <si>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</si>
  <si>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</si>
  <si>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</si>
  <si>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</si>
  <si>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</si>
  <si>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</si>
  <si>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</si>
  <si>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</si>
  <si>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</si>
  <si>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</si>
  <si>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</si>
  <si>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</si>
  <si>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</si>
  <si>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</si>
  <si>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</si>
  <si>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</si>
  <si>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</si>
  <si>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</si>
  <si>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</si>
  <si>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</si>
  <si>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</si>
  <si>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</si>
  <si>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</si>
  <si>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</si>
  <si>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</si>
  <si>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</si>
  <si>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</si>
  <si>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</si>
  <si>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</si>
  <si>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</si>
  <si>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</si>
  <si>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</si>
  <si>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</si>
  <si>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</si>
  <si>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</si>
  <si>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</si>
  <si>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</si>
  <si>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</si>
  <si>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</si>
  <si>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</si>
  <si>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</si>
  <si>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</si>
  <si>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</si>
  <si>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</si>
  <si>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</si>
  <si>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</si>
  <si>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</si>
  <si>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</si>
  <si>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</si>
  <si>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</si>
  <si>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</si>
  <si>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</si>
  <si>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</si>
  <si>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</si>
  <si>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</si>
  <si>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</si>
  <si>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</si>
  <si>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</si>
  <si>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</si>
  <si>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</si>
  <si>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</si>
  <si>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</si>
  <si>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</si>
  <si>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</si>
  <si>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</si>
  <si>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</si>
  <si>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</si>
  <si>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</si>
  <si>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</si>
  <si>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</si>
  <si>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</si>
  <si>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</si>
  <si>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</si>
  <si>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</si>
  <si>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</si>
  <si>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</si>
  <si>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</si>
  <si>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</si>
  <si>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</si>
  <si>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</si>
  <si>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</si>
  <si>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</si>
  <si>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</si>
  <si>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</si>
  <si>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</si>
  <si>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</si>
  <si>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</si>
  <si>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</si>
  <si>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</si>
  <si>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</si>
  <si>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</si>
  <si>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</si>
  <si>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</si>
  <si>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</si>
  <si>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</si>
  <si>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</si>
  <si>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</si>
  <si>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</si>
  <si>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</si>
  <si>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</si>
  <si>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</si>
  <si>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</si>
  <si>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</si>
  <si>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</si>
  <si>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</si>
  <si>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</si>
  <si>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</si>
  <si>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</si>
  <si>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</si>
  <si>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</si>
  <si>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</si>
  <si>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</si>
  <si>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</si>
  <si>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</si>
  <si>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</si>
  <si>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</si>
  <si>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</si>
  <si>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</si>
  <si>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</si>
  <si>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</si>
  <si>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</si>
  <si>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</si>
  <si>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</si>
  <si>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</si>
  <si>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</si>
  <si>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</si>
  <si>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</si>
  <si>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</si>
  <si>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</si>
  <si>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</si>
  <si>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</si>
  <si>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</si>
  <si>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</si>
  <si>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</si>
  <si>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</si>
  <si>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</si>
  <si>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</si>
  <si>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</si>
  <si>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</si>
  <si>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</si>
  <si>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</si>
  <si>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</si>
  <si>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</si>
  <si>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</si>
  <si>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</si>
  <si>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</si>
  <si>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</si>
  <si>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</si>
  <si>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</si>
  <si>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</si>
  <si>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</si>
  <si>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</si>
  <si>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</si>
  <si>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</si>
  <si>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</si>
  <si>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</si>
  <si>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</si>
  <si>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</si>
  <si>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</si>
  <si>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</si>
  <si>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</si>
  <si>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</si>
  <si>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</si>
  <si>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</si>
  <si>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</si>
  <si>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</si>
  <si>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</si>
  <si>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</si>
  <si>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</si>
  <si>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</si>
  <si>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</si>
  <si>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</si>
  <si>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</si>
  <si>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</si>
  <si>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</si>
  <si>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</si>
  <si>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</si>
  <si>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</si>
  <si>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</si>
  <si>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</si>
  <si>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</si>
  <si>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</si>
  <si>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</si>
  <si>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</si>
  <si>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</si>
  <si>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</si>
  <si>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</si>
  <si>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</si>
  <si>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</si>
  <si>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</si>
  <si>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</si>
  <si>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</si>
  <si>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</si>
  <si>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</si>
  <si>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</si>
  <si>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</si>
  <si>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</si>
  <si>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</si>
  <si>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</si>
  <si>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</si>
  <si>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</si>
  <si>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</si>
  <si>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</si>
  <si>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</si>
  <si>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</si>
  <si>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</si>
  <si>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</si>
  <si>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</si>
  <si>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</si>
  <si>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</si>
  <si>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</si>
  <si>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</si>
  <si>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</si>
  <si>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</si>
  <si>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</si>
  <si>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</si>
  <si>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</si>
  <si>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</si>
  <si>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</si>
  <si>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</si>
  <si>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</si>
  <si>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</si>
  <si>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</si>
  <si>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</si>
  <si>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</si>
  <si>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</si>
  <si>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</si>
  <si>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</si>
  <si>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</si>
  <si>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</si>
  <si>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</si>
  <si>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</si>
  <si>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</si>
  <si>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</si>
  <si>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</si>
  <si>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</si>
  <si>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</si>
  <si>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</si>
  <si>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</si>
  <si>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</si>
  <si>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</si>
  <si>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</si>
  <si>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</si>
  <si>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</si>
  <si>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</si>
  <si>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</si>
  <si>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</si>
  <si>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</si>
  <si>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</si>
  <si>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</si>
  <si>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</si>
  <si>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</si>
  <si>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</si>
  <si>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</si>
  <si>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</si>
  <si>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</si>
  <si>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</si>
  <si>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</si>
  <si>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</si>
  <si>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</si>
  <si>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</si>
  <si>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</si>
  <si>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</si>
  <si>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</si>
  <si>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</si>
  <si>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</si>
  <si>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</si>
  <si>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</si>
  <si>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</si>
  <si>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</si>
  <si>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</si>
  <si>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</si>
  <si>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</si>
  <si>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</si>
  <si>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</si>
  <si>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</si>
  <si>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</si>
  <si>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</si>
  <si>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</si>
  <si>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</si>
  <si>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</si>
  <si>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</si>
  <si>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</si>
  <si>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</si>
  <si>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</si>
  <si>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</si>
  <si>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</si>
  <si>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</si>
  <si>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</si>
  <si>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</si>
  <si>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</si>
  <si>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</si>
  <si>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</si>
  <si>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</si>
  <si>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</si>
  <si>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</si>
  <si>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</si>
  <si>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</si>
  <si>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</si>
  <si>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</si>
  <si>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</si>
  <si>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</si>
  <si>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</si>
  <si>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</si>
  <si>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</si>
  <si>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</si>
  <si>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</si>
  <si>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</si>
  <si>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</si>
  <si>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</si>
  <si>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</si>
  <si>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</si>
  <si>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</si>
  <si>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</si>
  <si>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</si>
  <si>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</si>
  <si>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</si>
  <si>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</si>
  <si>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</si>
  <si>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</si>
  <si>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</si>
  <si>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</si>
  <si>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</si>
  <si>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</si>
  <si>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</si>
  <si>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</si>
  <si>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</si>
  <si>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</si>
  <si>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</si>
  <si>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</si>
  <si>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</si>
  <si>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</si>
  <si>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</si>
  <si>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</si>
  <si>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</si>
  <si>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</si>
  <si>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</si>
  <si>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</si>
  <si>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</si>
  <si>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</si>
  <si>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</si>
  <si>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</si>
  <si>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</si>
  <si>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</si>
  <si>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</si>
  <si>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</si>
  <si>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</si>
  <si>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</si>
  <si>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</si>
  <si>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</si>
  <si>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</si>
  <si>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</si>
  <si>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</si>
  <si>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</si>
  <si>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</si>
  <si>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</si>
  <si>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</si>
  <si>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</si>
  <si>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</si>
  <si>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</si>
  <si>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</si>
  <si>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</si>
  <si>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</si>
  <si>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</si>
  <si>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</si>
  <si>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</si>
  <si>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</si>
  <si>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</si>
  <si>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</si>
  <si>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</si>
  <si>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</si>
  <si>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</si>
  <si>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</si>
  <si>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</si>
  <si>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</si>
  <si>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</si>
  <si>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</si>
  <si>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</si>
  <si>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</si>
  <si>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</si>
  <si>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</si>
  <si>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</si>
  <si>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</si>
  <si>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</si>
  <si>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</si>
  <si>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</si>
  <si>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</si>
  <si>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</si>
  <si>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</si>
  <si>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</si>
  <si>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</si>
  <si>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</si>
  <si>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</si>
  <si>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</si>
  <si>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</si>
  <si>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</si>
  <si>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</si>
  <si>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</si>
  <si>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</si>
  <si>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</si>
  <si>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</si>
  <si>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</si>
  <si>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</si>
  <si>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</si>
  <si>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</si>
  <si>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</si>
  <si>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</si>
  <si>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</si>
  <si>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</si>
  <si>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</si>
  <si>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</si>
  <si>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</si>
  <si>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</si>
  <si>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</si>
  <si>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</si>
  <si>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</si>
  <si>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</si>
  <si>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</si>
  <si>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</si>
  <si>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</si>
  <si>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</si>
  <si>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</si>
  <si>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</si>
  <si>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</si>
  <si>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</si>
  <si>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</si>
  <si>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</si>
  <si>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</si>
  <si>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</si>
  <si>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</si>
  <si>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</si>
  <si>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</si>
  <si>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</si>
  <si>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</si>
  <si>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</si>
  <si>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</si>
  <si>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</si>
  <si>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</si>
  <si>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</si>
  <si>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</si>
  <si>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</si>
  <si>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</si>
  <si>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</si>
  <si>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</si>
  <si>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</si>
  <si>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</si>
  <si>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</si>
  <si>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</si>
  <si>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</si>
  <si>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</si>
  <si>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</si>
  <si>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</si>
  <si>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</si>
  <si>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</si>
  <si>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</si>
  <si>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</si>
  <si>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</si>
  <si>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</si>
  <si>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</si>
  <si>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</si>
  <si>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</si>
  <si>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</si>
  <si>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</si>
  <si>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</si>
  <si>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</si>
  <si>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</si>
  <si>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</si>
  <si>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</si>
  <si>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</si>
  <si>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</si>
  <si>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</si>
  <si>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</si>
  <si>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</si>
  <si>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</si>
  <si>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</si>
  <si>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</si>
  <si>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</si>
  <si>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</si>
  <si>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</si>
  <si>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</si>
  <si>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</si>
  <si>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</si>
  <si>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</si>
  <si>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</si>
  <si>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</si>
  <si>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</si>
  <si>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</si>
  <si>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</si>
  <si>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</si>
  <si>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</si>
  <si>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</si>
  <si>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</si>
  <si>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</si>
  <si>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</si>
  <si>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</si>
  <si>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</si>
  <si>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</si>
  <si>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</si>
  <si>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</si>
  <si>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</si>
  <si>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</si>
  <si>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</si>
  <si>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</si>
  <si>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</si>
  <si>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</si>
  <si>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</si>
  <si>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</si>
  <si>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</si>
  <si>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</si>
  <si>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</si>
  <si>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</si>
  <si>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</si>
  <si>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</si>
  <si>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</si>
  <si>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</si>
  <si>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</si>
  <si>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</si>
  <si>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</si>
  <si>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</si>
  <si>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</si>
  <si>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</si>
  <si>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</si>
  <si>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</si>
  <si>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</si>
  <si>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</si>
  <si>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</si>
  <si>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</si>
  <si>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</si>
  <si>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</si>
  <si>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</si>
  <si>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</si>
  <si>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</si>
  <si>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</si>
  <si>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</si>
  <si>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</si>
  <si>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</si>
  <si>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</si>
  <si>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</si>
  <si>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</si>
  <si>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</si>
  <si>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</si>
  <si>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</si>
  <si>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</si>
  <si>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</si>
  <si>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</si>
  <si>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</si>
  <si>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</si>
  <si>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</si>
  <si>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</si>
  <si>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</si>
  <si>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</si>
  <si>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</si>
  <si>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</si>
  <si>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</si>
  <si>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</si>
  <si>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</si>
  <si>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</si>
  <si>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</si>
  <si>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</si>
  <si>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</si>
  <si>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</si>
  <si>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</si>
  <si>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</si>
  <si>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</si>
  <si>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</si>
  <si>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</si>
  <si>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</si>
  <si>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</si>
  <si>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</si>
  <si>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</si>
  <si>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</si>
  <si>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</si>
  <si>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</si>
  <si>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</si>
  <si>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</si>
  <si>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</si>
  <si>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</si>
  <si>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</si>
  <si>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</si>
  <si>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</si>
  <si>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</si>
  <si>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</si>
  <si>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</si>
  <si>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</si>
  <si>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</si>
  <si>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</si>
  <si>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</si>
  <si>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</si>
  <si>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</si>
  <si>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</si>
  <si>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</si>
  <si>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</si>
  <si>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</si>
  <si>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</si>
  <si>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</si>
  <si>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</si>
  <si>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</si>
  <si>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</si>
  <si>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</si>
  <si>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</si>
  <si>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</si>
  <si>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</si>
  <si>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</si>
  <si>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</si>
  <si>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</si>
  <si>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</si>
  <si>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</si>
  <si>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</si>
  <si>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</si>
  <si>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</si>
  <si>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</si>
  <si>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</si>
  <si>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</si>
  <si>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</si>
  <si>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</si>
  <si>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</si>
  <si>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</si>
  <si>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</si>
  <si>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</si>
  <si>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</si>
  <si>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</si>
  <si>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</si>
  <si>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</si>
  <si>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</si>
  <si>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</si>
  <si>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</si>
  <si>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</si>
  <si>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</si>
  <si>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</si>
  <si>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</si>
  <si>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</si>
  <si>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</si>
  <si>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</si>
  <si>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</si>
  <si>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</si>
  <si>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</si>
  <si>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</si>
  <si>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</si>
  <si>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</si>
  <si>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</si>
  <si>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</si>
  <si>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</si>
  <si>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</si>
  <si>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</si>
  <si>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</si>
  <si>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</si>
  <si>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</si>
  <si>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</si>
  <si>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</si>
  <si>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</si>
  <si>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</si>
  <si>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</si>
  <si>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</si>
  <si>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</si>
  <si>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</si>
  <si>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</si>
  <si>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</si>
  <si>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</si>
  <si>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</si>
  <si>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</si>
  <si>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</si>
  <si>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</si>
  <si>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</si>
  <si>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</si>
  <si>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</si>
  <si>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</si>
  <si>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</si>
  <si>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</si>
  <si>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</si>
  <si>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</si>
  <si>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</si>
  <si>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</si>
  <si>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</si>
  <si>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</si>
  <si>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</si>
  <si>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</si>
  <si>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</si>
  <si>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</si>
  <si>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</si>
  <si>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</si>
  <si>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</si>
  <si>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</si>
  <si>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</si>
  <si>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</si>
  <si>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</si>
  <si>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</si>
  <si>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</si>
  <si>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</si>
  <si>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</si>
  <si>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</si>
  <si>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</si>
  <si>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</si>
  <si>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</si>
  <si>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</si>
  <si>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</si>
  <si>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</si>
  <si>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</si>
  <si>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</si>
  <si>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</si>
  <si>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</si>
  <si>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</si>
  <si>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</si>
  <si>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</si>
  <si>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</si>
  <si>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</si>
  <si>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</si>
  <si>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</si>
  <si>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</si>
  <si>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</si>
  <si>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</si>
  <si>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</si>
  <si>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</si>
  <si>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</si>
  <si>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</si>
  <si>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</si>
  <si>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</si>
  <si>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</si>
  <si>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</si>
  <si>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</si>
  <si>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</si>
  <si>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</si>
  <si>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</si>
  <si>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</si>
  <si>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</si>
  <si>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</si>
  <si>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</si>
  <si>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</si>
  <si>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</si>
  <si>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</si>
  <si>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</si>
  <si>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</si>
  <si>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</si>
  <si>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</si>
  <si>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</si>
  <si>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</si>
  <si>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</si>
  <si>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</si>
  <si>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</si>
  <si>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</si>
  <si>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</si>
  <si>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</si>
  <si>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</si>
  <si>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</si>
  <si>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</si>
  <si>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</si>
  <si>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</si>
  <si>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</si>
  <si>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</si>
  <si>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</si>
  <si>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</si>
  <si>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</si>
  <si>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</si>
  <si>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</si>
  <si>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</si>
  <si>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</si>
  <si>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</si>
  <si>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</si>
  <si>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</si>
  <si>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</si>
  <si>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</si>
  <si>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</si>
  <si>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</si>
  <si>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</si>
  <si>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</si>
  <si>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</si>
  <si>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</si>
  <si>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</si>
  <si>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</si>
  <si>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</si>
  <si>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</si>
  <si>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</si>
  <si>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</si>
  <si>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</si>
  <si>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</si>
  <si>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</si>
  <si>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</si>
  <si>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</si>
  <si>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</si>
  <si>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</si>
  <si>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</si>
  <si>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</si>
  <si>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</si>
  <si>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</si>
  <si>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</si>
  <si>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</si>
  <si>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</si>
  <si>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</si>
  <si>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</si>
  <si>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</si>
  <si>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</si>
  <si>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</si>
  <si>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</si>
  <si>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</si>
  <si>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</si>
  <si>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</si>
  <si>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</si>
  <si>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</si>
  <si>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</si>
  <si>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</si>
  <si>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</si>
  <si>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</si>
  <si>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</si>
  <si>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</si>
  <si>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</si>
  <si>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</si>
  <si>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</si>
  <si>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</si>
  <si>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</si>
  <si>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</si>
  <si>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</si>
  <si>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</si>
  <si>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</si>
  <si>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</si>
  <si>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</si>
  <si>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</si>
  <si>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</si>
  <si>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</si>
  <si>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</si>
  <si>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</si>
  <si>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</si>
  <si>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</si>
  <si>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</si>
  <si>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</si>
  <si>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</si>
  <si>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</si>
  <si>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</si>
  <si>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</si>
  <si>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</si>
  <si>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</si>
  <si>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</si>
  <si>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</si>
  <si>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</si>
  <si>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</si>
  <si>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</si>
  <si>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</si>
  <si>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</si>
  <si>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</si>
  <si>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</si>
  <si>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</si>
  <si>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</si>
  <si>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</si>
  <si>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</si>
  <si>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</si>
  <si>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</si>
  <si>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</si>
  <si>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</si>
  <si>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</si>
  <si>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</si>
  <si>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</si>
  <si>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</si>
  <si>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</si>
  <si>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</si>
  <si>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</si>
  <si>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</si>
  <si>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</si>
  <si>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</si>
  <si>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</si>
  <si>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</si>
  <si>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</si>
  <si>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</si>
  <si>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</si>
  <si>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</si>
  <si>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</si>
  <si>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</si>
  <si>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</si>
  <si>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</si>
  <si>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</si>
  <si>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</si>
  <si>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</si>
  <si>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</si>
  <si>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</si>
  <si>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</si>
  <si>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</si>
  <si>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</si>
  <si>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</si>
  <si>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</si>
  <si>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</si>
  <si>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</si>
  <si>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</si>
  <si>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</si>
  <si>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</si>
  <si>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</si>
  <si>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</si>
  <si>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</si>
  <si>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</si>
  <si>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</si>
  <si>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</si>
  <si>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</si>
  <si>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</si>
  <si>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</si>
  <si>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</si>
  <si>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</si>
  <si>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</si>
  <si>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</si>
  <si>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</si>
  <si>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</si>
  <si>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</si>
  <si>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</si>
  <si>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</si>
  <si>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</si>
  <si>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</si>
  <si>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</si>
  <si>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</si>
  <si>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</si>
  <si>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</si>
  <si>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</si>
  <si>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</si>
  <si>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</si>
  <si>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</si>
  <si>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</si>
  <si>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</si>
  <si>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</si>
  <si>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</si>
  <si>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</si>
  <si>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</si>
  <si>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</si>
  <si>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</si>
  <si>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</si>
  <si>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</si>
  <si>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</si>
  <si>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</si>
  <si>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</si>
  <si>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</si>
  <si>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</si>
  <si>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</si>
  <si>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</si>
  <si>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</si>
  <si>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</si>
  <si>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</si>
  <si>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</si>
  <si>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</si>
  <si>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</si>
  <si>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</si>
  <si>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</si>
  <si>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</si>
  <si>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</si>
  <si>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</si>
  <si>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</si>
  <si>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</si>
  <si>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</si>
  <si>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</si>
  <si>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</si>
  <si>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</si>
  <si>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</si>
  <si>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</si>
  <si>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</si>
  <si>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</si>
  <si>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</si>
  <si>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</si>
  <si>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</si>
  <si>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</si>
  <si>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</si>
  <si>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</si>
  <si>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</si>
  <si>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</si>
  <si>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</si>
  <si>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</si>
  <si>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</si>
  <si>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</si>
  <si>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</si>
  <si>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</si>
  <si>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</si>
  <si>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</si>
  <si>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</si>
  <si>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</si>
  <si>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</si>
  <si>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</si>
  <si>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</si>
  <si>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</si>
  <si>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</si>
  <si>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</si>
  <si>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</si>
  <si>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</si>
  <si>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</si>
  <si>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</si>
  <si>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</si>
  <si>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</si>
  <si>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</si>
  <si>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</si>
  <si>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</si>
  <si>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</si>
  <si>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</si>
  <si>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</si>
  <si>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</si>
  <si>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</si>
  <si>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</si>
  <si>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</si>
  <si>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</si>
  <si>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</si>
  <si>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</si>
  <si>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</si>
  <si>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</si>
  <si>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</si>
  <si>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</si>
  <si>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</si>
  <si>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</si>
  <si>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</si>
  <si>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</si>
  <si>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</si>
  <si>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</si>
  <si>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</si>
  <si>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</si>
  <si>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</si>
  <si>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</si>
  <si>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</si>
  <si>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</si>
  <si>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</si>
  <si>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</si>
  <si>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</si>
  <si>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</si>
  <si>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</si>
  <si>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</si>
  <si>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</si>
  <si>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</si>
  <si>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</si>
  <si>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</si>
  <si>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</si>
  <si>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</si>
  <si>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</si>
  <si>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</si>
  <si>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</si>
  <si>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</si>
  <si>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</si>
  <si>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</si>
  <si>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</si>
  <si>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</si>
  <si>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</si>
  <si>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</si>
  <si>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</si>
  <si>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</si>
  <si>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</si>
  <si>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</si>
  <si>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</si>
  <si>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</si>
  <si>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</si>
  <si>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</si>
  <si>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</si>
  <si>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</si>
  <si>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</si>
  <si>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</si>
  <si>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</si>
  <si>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</si>
  <si>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</si>
  <si>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</si>
  <si>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</si>
  <si>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</si>
  <si>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</si>
  <si>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</si>
  <si>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</si>
  <si>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</si>
  <si>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</si>
  <si>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</si>
  <si>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</si>
  <si>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</si>
  <si>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</si>
  <si>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</si>
  <si>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</si>
  <si>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</si>
  <si>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</si>
  <si>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</si>
  <si>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</si>
  <si>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</si>
  <si>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</si>
  <si>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</si>
  <si>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</si>
  <si>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</si>
  <si>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</si>
  <si>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</si>
  <si>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</si>
  <si>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</si>
  <si>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</si>
  <si>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</si>
  <si>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</si>
  <si>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</si>
  <si>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</si>
  <si>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</si>
  <si>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</si>
  <si>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</si>
  <si>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</si>
  <si>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</si>
  <si>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</si>
  <si>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</si>
  <si>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</si>
  <si>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</si>
  <si>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</si>
  <si>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</si>
  <si>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</si>
  <si>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</si>
  <si>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</si>
  <si>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</si>
  <si>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</si>
  <si>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</si>
  <si>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</si>
  <si>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</si>
  <si>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</si>
  <si>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</si>
  <si>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</si>
  <si>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</si>
  <si>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</si>
  <si>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</si>
  <si>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</si>
  <si>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</si>
  <si>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</si>
  <si>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</si>
  <si>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</si>
  <si>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</si>
  <si>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</si>
  <si>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</si>
  <si>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</si>
  <si>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</si>
  <si>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</si>
  <si>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</si>
  <si>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</si>
  <si>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</si>
  <si>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</si>
  <si>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</si>
  <si>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</si>
  <si>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</si>
  <si>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</si>
  <si>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</si>
  <si>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</si>
  <si>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</si>
  <si>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</si>
  <si>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</si>
  <si>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</si>
  <si>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</si>
  <si>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</si>
  <si>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</si>
  <si>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</si>
  <si>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</si>
  <si>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</si>
  <si>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</si>
  <si>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</si>
  <si>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</si>
  <si>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</si>
  <si>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</si>
  <si>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</si>
  <si>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</si>
  <si>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</si>
  <si>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</si>
  <si>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</si>
  <si>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</si>
  <si>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</si>
  <si>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</si>
  <si>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</si>
  <si>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</si>
  <si>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</si>
  <si>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</si>
  <si>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</si>
  <si>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</si>
  <si>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</si>
  <si>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</si>
  <si>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</si>
  <si>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</si>
  <si>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</si>
  <si>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</si>
  <si>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</si>
  <si>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</si>
  <si>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</si>
  <si>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</si>
  <si>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</si>
  <si>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</si>
  <si>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</si>
  <si>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</si>
  <si>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</si>
  <si>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</si>
  <si>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</si>
  <si>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</si>
  <si>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</si>
  <si>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</si>
  <si>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</si>
  <si>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</si>
  <si>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</si>
  <si>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</si>
  <si>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</si>
  <si>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</si>
  <si>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</si>
  <si>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</si>
  <si>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</si>
  <si>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</si>
  <si>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</si>
  <si>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</si>
  <si>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</si>
  <si>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</si>
  <si>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</si>
  <si>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</si>
  <si>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</si>
  <si>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</si>
  <si>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</si>
  <si>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</si>
  <si>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</si>
  <si>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</si>
  <si>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</si>
  <si>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</si>
  <si>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</si>
  <si>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</si>
  <si>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</si>
  <si>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</si>
  <si>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</si>
  <si>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</si>
  <si>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</si>
  <si>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</si>
  <si>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</si>
  <si>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</si>
  <si>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</si>
  <si>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</si>
  <si>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</si>
  <si>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</si>
  <si>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</si>
  <si>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</si>
  <si>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</si>
  <si>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</si>
  <si>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</si>
  <si>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</si>
  <si>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</si>
  <si>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</si>
  <si>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</si>
  <si>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</si>
  <si>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</si>
  <si>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</si>
  <si>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</si>
  <si>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</si>
  <si>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</si>
  <si>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</si>
  <si>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</si>
  <si>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</si>
  <si>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</si>
  <si>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</si>
  <si>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</si>
  <si>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</si>
  <si>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</si>
  <si>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</si>
  <si>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</si>
  <si>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</si>
  <si>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</si>
  <si>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</si>
  <si>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</si>
  <si>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</si>
  <si>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</si>
  <si>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</si>
  <si>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</si>
  <si>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</si>
  <si>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</si>
  <si>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</si>
  <si>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</si>
  <si>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</si>
  <si>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</si>
  <si>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</si>
  <si>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</si>
  <si>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</si>
  <si>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</si>
  <si>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</si>
  <si>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</si>
  <si>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</si>
  <si>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</si>
  <si>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</si>
  <si>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</si>
  <si>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</si>
  <si>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</si>
  <si>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</si>
  <si>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</si>
  <si>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</si>
  <si>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</si>
  <si>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</si>
  <si>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</si>
  <si>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</si>
  <si>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</si>
  <si>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</si>
  <si>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</si>
  <si>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</si>
  <si>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</si>
  <si>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</si>
  <si>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</si>
  <si>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</si>
  <si>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</si>
  <si>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</si>
  <si>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</si>
  <si>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</si>
  <si>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</si>
  <si>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</si>
  <si>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</si>
  <si>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</si>
  <si>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</si>
  <si>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</si>
  <si>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</si>
  <si>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</si>
  <si>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</si>
  <si>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</si>
  <si>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</si>
  <si>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</si>
  <si>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</si>
  <si>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</si>
  <si>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</si>
  <si>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</si>
  <si>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</si>
  <si>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</si>
  <si>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</si>
  <si>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</si>
  <si>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</si>
  <si>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</si>
  <si>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</si>
  <si>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</si>
  <si>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</si>
  <si>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</si>
  <si>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</si>
  <si>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</si>
  <si>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</si>
  <si>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</si>
  <si>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</si>
  <si>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</si>
  <si>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</si>
  <si>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</si>
  <si>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</si>
  <si>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</si>
  <si>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</si>
  <si>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</si>
  <si>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</si>
  <si>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</si>
  <si>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</si>
  <si>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</si>
  <si>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</si>
  <si>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</si>
  <si>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</si>
  <si>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</si>
  <si>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</si>
  <si>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</si>
  <si>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</si>
  <si>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</si>
  <si>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</si>
  <si>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</si>
  <si>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</si>
  <si>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</si>
  <si>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</si>
  <si>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</si>
  <si>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</si>
  <si>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</si>
  <si>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</si>
  <si>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</si>
  <si>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</si>
  <si>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</si>
  <si>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</si>
  <si>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</si>
  <si>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</si>
  <si>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</si>
  <si>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</si>
  <si>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</si>
  <si>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</si>
  <si>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</si>
  <si>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</si>
  <si>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</si>
  <si>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</si>
  <si>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</si>
  <si>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</si>
  <si>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</si>
  <si>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</si>
  <si>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</si>
  <si>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</si>
  <si>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</si>
  <si>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</si>
  <si>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</si>
  <si>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</si>
  <si>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</si>
  <si>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</si>
  <si>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</si>
  <si>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</si>
  <si>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</si>
  <si>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</si>
  <si>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</si>
  <si>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</si>
  <si>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</si>
  <si>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</si>
  <si>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</si>
  <si>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</si>
  <si>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</si>
  <si>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</si>
  <si>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</si>
  <si>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</si>
  <si>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</si>
  <si>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</si>
  <si>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</si>
  <si>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</si>
  <si>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</si>
  <si>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</si>
  <si>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</si>
  <si>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</si>
  <si>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</si>
  <si>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</si>
  <si>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</si>
  <si>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</si>
  <si>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</si>
  <si>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</si>
  <si>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</si>
  <si>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</si>
  <si>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</si>
  <si>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</si>
  <si>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</si>
  <si>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</si>
  <si>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</si>
  <si>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</si>
  <si>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</si>
  <si>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</si>
  <si>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</si>
  <si>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</si>
  <si>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</si>
  <si>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</si>
  <si>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</si>
  <si>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</si>
  <si>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</si>
  <si>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</si>
  <si>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</si>
  <si>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</si>
  <si>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</si>
  <si>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</si>
  <si>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</si>
  <si>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</si>
  <si>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</si>
  <si>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</si>
  <si>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</si>
  <si>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</si>
  <si>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</si>
  <si>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</si>
  <si>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</si>
  <si>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</si>
  <si>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</si>
  <si>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</si>
  <si>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</si>
  <si>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</si>
  <si>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</si>
  <si>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</si>
  <si>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</si>
  <si>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</si>
  <si>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</si>
  <si>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</si>
  <si>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</si>
  <si>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</si>
  <si>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</si>
  <si>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</si>
  <si>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</si>
  <si>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</si>
  <si>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</si>
  <si>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</si>
  <si>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</si>
  <si>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</si>
  <si>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</si>
  <si>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</si>
  <si>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</si>
  <si>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</si>
  <si>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</si>
  <si>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</si>
  <si>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</si>
  <si>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</si>
  <si>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</si>
  <si>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</si>
  <si>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</si>
  <si>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</si>
  <si>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</si>
  <si>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</si>
  <si>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</si>
  <si>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</si>
  <si>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</si>
  <si>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</si>
  <si>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</si>
  <si>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</si>
  <si>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</si>
  <si>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</si>
  <si>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</si>
  <si>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</si>
  <si>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</si>
  <si>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</si>
  <si>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</si>
  <si>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</si>
  <si>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</si>
  <si>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</si>
  <si>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</si>
  <si>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</si>
  <si>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</si>
  <si>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</si>
  <si>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</si>
  <si>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</si>
  <si>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</si>
  <si>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</si>
  <si>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</si>
  <si>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</si>
  <si>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</si>
  <si>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</si>
  <si>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</si>
  <si>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</si>
  <si>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</si>
  <si>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</si>
  <si>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</si>
  <si>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</si>
  <si>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</si>
  <si>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</si>
  <si>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</si>
  <si>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</si>
  <si>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</si>
  <si>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</si>
  <si>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</si>
  <si>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</si>
  <si>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</si>
  <si>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</si>
  <si>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</si>
  <si>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</si>
  <si>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</si>
  <si>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</si>
  <si>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</si>
  <si>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</si>
  <si>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</si>
  <si>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</si>
  <si>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</si>
  <si>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</si>
  <si>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</si>
  <si>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</si>
  <si>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</si>
  <si>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</si>
  <si>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</si>
  <si>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</si>
  <si>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</si>
  <si>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</si>
  <si>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</si>
  <si>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</si>
  <si>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</si>
  <si>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</si>
  <si>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</si>
  <si>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</si>
  <si>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</si>
  <si>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</si>
  <si>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</si>
  <si>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</si>
  <si>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</si>
  <si>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</si>
  <si>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</si>
  <si>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</si>
  <si>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</si>
  <si>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</si>
  <si>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</si>
  <si>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</si>
  <si>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</si>
  <si>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</si>
  <si>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</si>
  <si>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</si>
  <si>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</si>
  <si>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</si>
  <si>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</si>
  <si>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</si>
  <si>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</si>
  <si>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</si>
  <si>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</si>
  <si>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</si>
  <si>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</si>
  <si>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</si>
  <si>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</si>
  <si>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</si>
  <si>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</si>
  <si>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</si>
  <si>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</si>
  <si>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</si>
  <si>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</si>
  <si>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</si>
  <si>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</si>
  <si>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</si>
  <si>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</si>
  <si>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</si>
  <si>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</si>
  <si>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</si>
  <si>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</si>
  <si>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</si>
  <si>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</si>
  <si>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</si>
  <si>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</si>
  <si>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</si>
  <si>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</si>
  <si>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</si>
  <si>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</si>
  <si>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</si>
  <si>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</si>
  <si>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</si>
  <si>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</si>
  <si>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</si>
  <si>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</si>
  <si>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</si>
  <si>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</si>
  <si>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</si>
  <si>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</si>
  <si>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</si>
  <si>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</si>
  <si>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</si>
  <si>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</si>
  <si>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</si>
  <si>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</si>
  <si>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</si>
  <si>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</si>
  <si>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</si>
  <si>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</si>
  <si>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</si>
  <si>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</si>
  <si>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</si>
  <si>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</si>
  <si>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</si>
  <si>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</si>
  <si>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</si>
  <si>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</si>
  <si>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</si>
  <si>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</si>
  <si>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</si>
  <si>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</si>
  <si>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</si>
  <si>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</si>
  <si>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</si>
  <si>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</si>
  <si>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</si>
  <si>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</si>
  <si>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</si>
  <si>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</si>
  <si>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</si>
  <si>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</si>
  <si>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</si>
  <si>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</si>
  <si>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</si>
  <si>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</si>
  <si>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</si>
  <si>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</si>
  <si>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</si>
  <si>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</si>
  <si>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</si>
  <si>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</si>
  <si>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</si>
  <si>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</si>
  <si>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</si>
  <si>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</si>
  <si>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</si>
  <si>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</si>
  <si>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</si>
  <si>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</si>
  <si>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</si>
  <si>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</si>
  <si>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</si>
  <si>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</si>
  <si>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</si>
  <si>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</si>
  <si>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</si>
  <si>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</si>
  <si>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</si>
  <si>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</si>
  <si>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</si>
  <si>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</si>
  <si>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</si>
  <si>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</si>
  <si>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</si>
  <si>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</si>
  <si>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</si>
  <si>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</si>
  <si>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</si>
  <si>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</si>
  <si>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</si>
  <si>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</si>
  <si>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</si>
  <si>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</si>
  <si>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</si>
  <si>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</si>
  <si>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</si>
  <si>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</si>
  <si>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</si>
  <si>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</si>
  <si>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</si>
  <si>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</si>
  <si>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</si>
  <si>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</si>
  <si>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</si>
  <si>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</si>
  <si>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</si>
  <si>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</si>
  <si>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</si>
  <si>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</si>
  <si>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</si>
  <si>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</si>
  <si>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</si>
  <si>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</si>
  <si>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</si>
  <si>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</si>
  <si>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</si>
  <si>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</si>
  <si>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</si>
  <si>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</si>
  <si>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</si>
  <si>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</si>
  <si>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</si>
  <si>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</si>
  <si>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</si>
  <si>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</si>
  <si>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</si>
  <si>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</si>
  <si>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</si>
  <si>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</si>
  <si>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</si>
  <si>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</si>
  <si>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</si>
  <si>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</si>
  <si>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</si>
  <si>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</si>
  <si>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</si>
  <si>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</si>
  <si>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</si>
  <si>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</si>
  <si>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</si>
  <si>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</si>
  <si>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</si>
  <si>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</si>
  <si>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</si>
  <si>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</si>
  <si>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</si>
  <si>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</si>
  <si>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</si>
  <si>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</si>
  <si>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</si>
  <si>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</si>
  <si>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</si>
  <si>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</si>
  <si>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</si>
  <si>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</si>
  <si>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</si>
  <si>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</si>
  <si>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</si>
  <si>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</si>
  <si>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</si>
  <si>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</si>
  <si>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</si>
  <si>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</si>
  <si>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</si>
  <si>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</si>
  <si>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</si>
  <si>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</si>
  <si>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</si>
  <si>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</si>
  <si>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</si>
  <si>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</si>
  <si>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</si>
  <si>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</si>
  <si>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</si>
  <si>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</si>
  <si>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</si>
  <si>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</si>
  <si>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</si>
  <si>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</si>
  <si>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</si>
  <si>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</si>
  <si>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</si>
  <si>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</si>
  <si>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</si>
  <si>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</si>
  <si>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</si>
  <si>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</si>
  <si>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</si>
  <si>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</si>
  <si>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</si>
  <si>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</si>
  <si>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</si>
  <si>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</si>
  <si>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</si>
  <si>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</si>
  <si>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</si>
  <si>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</si>
  <si>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</si>
  <si>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</si>
  <si>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</si>
  <si>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</si>
  <si>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</si>
  <si>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</si>
  <si>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</si>
  <si>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</si>
  <si>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</si>
  <si>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</si>
  <si>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</si>
  <si>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</si>
  <si>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</si>
  <si>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</si>
  <si>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</si>
  <si>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</si>
  <si>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</si>
  <si>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</si>
  <si>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</si>
  <si>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</si>
  <si>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</si>
  <si>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</si>
  <si>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</si>
  <si>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</si>
  <si>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</si>
  <si>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</si>
  <si>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</si>
  <si>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</si>
  <si>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</si>
  <si>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</si>
  <si>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</si>
  <si>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</si>
  <si>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</si>
  <si>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</si>
  <si>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</si>
  <si>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</si>
  <si>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</si>
  <si>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</si>
  <si>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</si>
  <si>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</si>
  <si>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</si>
  <si>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</si>
  <si>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</si>
  <si>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</si>
  <si>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</si>
  <si>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</si>
  <si>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</si>
  <si>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</si>
  <si>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</si>
  <si>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</si>
  <si>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</si>
  <si>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</si>
  <si>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</si>
  <si>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</si>
  <si>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</si>
  <si>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</si>
  <si>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</si>
  <si>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</si>
  <si>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</si>
  <si>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</si>
  <si>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</si>
  <si>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</si>
  <si>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</si>
  <si>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</si>
  <si>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</si>
  <si>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</si>
  <si>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</si>
  <si>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</si>
  <si>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</si>
  <si>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</si>
  <si>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</si>
  <si>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</si>
  <si>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</si>
  <si>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</si>
  <si>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</si>
  <si>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</si>
  <si>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</si>
  <si>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</si>
  <si>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</si>
  <si>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</si>
  <si>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</si>
  <si>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</si>
  <si>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</si>
  <si>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</si>
  <si>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</si>
  <si>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</si>
  <si>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</si>
  <si>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</si>
  <si>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</si>
  <si>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</si>
  <si>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</si>
  <si>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</si>
  <si>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</si>
  <si>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</si>
  <si>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</si>
  <si>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</si>
  <si>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</si>
  <si>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</si>
  <si>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</si>
  <si>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</si>
  <si>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</si>
  <si>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</si>
  <si>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</si>
  <si>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</si>
  <si>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</si>
  <si>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</si>
  <si>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</si>
  <si>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</si>
  <si>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</si>
  <si>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</si>
  <si>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</si>
  <si>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</si>
  <si>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</si>
  <si>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</si>
  <si>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</si>
  <si>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</si>
  <si>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</si>
  <si>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</si>
  <si>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</si>
  <si>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</si>
  <si>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</si>
  <si>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</si>
  <si>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</si>
  <si>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</si>
  <si>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</si>
  <si>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</si>
  <si>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</si>
  <si>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</si>
  <si>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</si>
  <si>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</si>
  <si>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</si>
  <si>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</si>
  <si>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</si>
  <si>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</si>
  <si>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</si>
  <si>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</si>
  <si>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</si>
  <si>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</si>
  <si>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</si>
  <si>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</si>
  <si>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</si>
  <si>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</si>
  <si>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</si>
  <si>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</si>
  <si>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</si>
  <si>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</si>
  <si>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</si>
  <si>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</si>
  <si>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</si>
  <si>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</si>
  <si>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</si>
  <si>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</si>
  <si>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</si>
  <si>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</si>
  <si>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</si>
  <si>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</si>
  <si>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</si>
  <si>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</si>
  <si>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</si>
  <si>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</si>
  <si>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</si>
  <si>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</si>
  <si>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</si>
  <si>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</si>
  <si>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</si>
  <si>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</si>
  <si>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</si>
  <si>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</si>
  <si>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</si>
  <si>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</si>
  <si>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</si>
  <si>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</si>
  <si>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</si>
  <si>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</si>
  <si>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</si>
  <si>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</si>
  <si>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</si>
  <si>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</si>
  <si>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</si>
  <si>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</si>
  <si>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</si>
  <si>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</si>
  <si>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</si>
  <si>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</si>
  <si>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</si>
  <si>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</si>
  <si>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</si>
  <si>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</si>
  <si>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</si>
  <si>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</si>
  <si>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</si>
  <si>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</si>
  <si>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</si>
  <si>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</si>
  <si>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</si>
  <si>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</si>
  <si>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</si>
  <si>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</si>
  <si>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</si>
  <si>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</si>
  <si>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</si>
  <si>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</si>
  <si>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</si>
  <si>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</si>
  <si>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</si>
  <si>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</si>
  <si>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</si>
  <si>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</si>
  <si>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</si>
  <si>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</si>
  <si>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</si>
  <si>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</si>
  <si>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</si>
  <si>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</si>
  <si>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</si>
  <si>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</si>
  <si>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</si>
  <si>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</si>
  <si>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</si>
  <si>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</si>
  <si>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</si>
  <si>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</si>
  <si>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</si>
  <si>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</si>
  <si>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</si>
  <si>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</si>
  <si>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</si>
  <si>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</si>
  <si>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</si>
  <si>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</si>
  <si>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</si>
  <si>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</si>
  <si>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</si>
  <si>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</si>
  <si>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</si>
  <si>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</si>
  <si>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</si>
  <si>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</si>
  <si>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</si>
  <si>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</si>
  <si>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</si>
  <si>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</si>
  <si>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</si>
  <si>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</si>
  <si>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</si>
  <si>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</si>
  <si>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</si>
  <si>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</si>
  <si>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</si>
  <si>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</si>
  <si>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</si>
  <si>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</si>
  <si>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</si>
  <si>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</si>
  <si>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</si>
  <si>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</si>
  <si>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</si>
  <si>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</si>
  <si>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</si>
  <si>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</si>
  <si>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</si>
  <si>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</si>
  <si>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</si>
  <si>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</si>
  <si>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</si>
  <si>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</si>
  <si>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</si>
  <si>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</si>
  <si>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</si>
  <si>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</si>
  <si>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</si>
  <si>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</si>
  <si>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</si>
  <si>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</si>
  <si>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</si>
  <si>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</si>
  <si>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</si>
  <si>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</si>
  <si>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</si>
  <si>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</si>
  <si>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</si>
  <si>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</si>
  <si>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</si>
  <si>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</si>
  <si>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</si>
  <si>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</si>
  <si>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</si>
  <si>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</si>
  <si>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</si>
  <si>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</si>
  <si>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</si>
  <si>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</si>
  <si>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</si>
  <si>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</si>
  <si>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</si>
  <si>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</si>
  <si>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</si>
  <si>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</si>
  <si>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</si>
  <si>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</si>
  <si>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</si>
  <si>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</si>
  <si>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</si>
  <si>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</si>
  <si>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</si>
  <si>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</si>
  <si>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</si>
  <si>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</si>
  <si>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</si>
  <si>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</si>
  <si>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</si>
  <si>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</si>
  <si>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</si>
  <si>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</si>
  <si>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</si>
  <si>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</si>
  <si>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</si>
  <si>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</si>
  <si>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</si>
  <si>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</si>
  <si>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</si>
  <si>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</si>
  <si>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</si>
  <si>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</si>
  <si>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</si>
  <si>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</si>
  <si>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</si>
  <si>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</si>
  <si>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</si>
  <si>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</si>
  <si>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</si>
  <si>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</si>
  <si>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</si>
  <si>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</si>
  <si>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</si>
  <si>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</si>
  <si>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</si>
  <si>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</si>
  <si>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</si>
  <si>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</si>
  <si>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</si>
  <si>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</si>
  <si>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</si>
  <si>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</si>
  <si>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</si>
  <si>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</si>
  <si>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</si>
  <si>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</si>
  <si>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</si>
  <si>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</si>
  <si>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</si>
  <si>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</si>
  <si>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</si>
  <si>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</si>
  <si>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</si>
  <si>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</si>
  <si>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</si>
  <si>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</si>
  <si>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</si>
  <si>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</si>
  <si>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</si>
  <si>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</si>
  <si>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</si>
  <si>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</si>
  <si>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</si>
  <si>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</si>
  <si>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</si>
  <si>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</si>
  <si>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</si>
  <si>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</si>
  <si>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</si>
  <si>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</si>
  <si>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</si>
  <si>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</si>
  <si>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</si>
  <si>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</si>
  <si>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</si>
  <si>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</si>
  <si>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</si>
  <si>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</si>
  <si>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</si>
  <si>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</si>
  <si>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</si>
  <si>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</si>
  <si>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</si>
  <si>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</si>
  <si>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</si>
  <si>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</si>
  <si>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</si>
  <si>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</si>
  <si>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</si>
  <si>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</si>
  <si>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</si>
  <si>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</si>
  <si>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</si>
  <si>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</si>
  <si>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</si>
  <si>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</si>
  <si>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</si>
  <si>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</si>
  <si>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</si>
  <si>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</si>
  <si>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</si>
  <si>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</si>
  <si>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</si>
  <si>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</si>
  <si>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</si>
  <si>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</si>
  <si>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</si>
  <si>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</si>
  <si>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</si>
  <si>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</si>
  <si>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</si>
  <si>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</si>
  <si>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</si>
  <si>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</si>
  <si>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</si>
  <si>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</si>
  <si>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</si>
  <si>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</si>
  <si>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</si>
  <si>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</si>
  <si>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</si>
  <si>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</si>
  <si>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</si>
  <si>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</si>
  <si>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</si>
  <si>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</si>
  <si>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</si>
  <si>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</si>
  <si>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</si>
  <si>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</si>
  <si>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</si>
  <si>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</si>
  <si>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</si>
  <si>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</si>
  <si>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</si>
  <si>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</si>
  <si>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</si>
  <si>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</si>
  <si>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</si>
  <si>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</si>
  <si>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</si>
  <si>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</si>
  <si>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</si>
  <si>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</si>
  <si>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</si>
  <si>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</si>
  <si>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</si>
  <si>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</si>
  <si>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</si>
  <si>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</si>
  <si>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</si>
  <si>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</si>
  <si>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</si>
  <si>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</si>
  <si>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</si>
  <si>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</si>
  <si>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</si>
  <si>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</si>
  <si>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</si>
  <si>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</si>
  <si>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</si>
  <si>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</si>
  <si>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</si>
  <si>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</si>
  <si>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</si>
  <si>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</si>
  <si>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</si>
  <si>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</si>
  <si>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</si>
  <si>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</si>
  <si>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</si>
  <si>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</si>
  <si>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</si>
  <si>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</si>
  <si>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</si>
  <si>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</si>
  <si>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</si>
  <si>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</si>
  <si>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</si>
  <si>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</si>
  <si>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</si>
  <si>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</si>
  <si>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</si>
  <si>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</si>
  <si>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</si>
  <si>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</si>
  <si>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</si>
  <si>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</si>
  <si>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</si>
  <si>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</si>
  <si>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</si>
  <si>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</si>
  <si>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</si>
  <si>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</si>
  <si>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</si>
  <si>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</si>
  <si>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</si>
  <si>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</si>
  <si>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</si>
  <si>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</si>
  <si>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</si>
  <si>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</si>
  <si>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</si>
  <si>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</si>
  <si>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</si>
  <si>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</si>
  <si>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</si>
  <si>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</si>
  <si>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</si>
  <si>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</si>
  <si>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</si>
  <si>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</si>
  <si>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</si>
  <si>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</si>
  <si>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</si>
  <si>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</si>
  <si>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</si>
  <si>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</si>
  <si>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</si>
  <si>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</si>
  <si>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</si>
  <si>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</si>
  <si>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</si>
  <si>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</si>
  <si>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</si>
  <si>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</si>
  <si>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</si>
  <si>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</si>
  <si>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</si>
  <si>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</si>
  <si>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</si>
  <si>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</si>
  <si>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</si>
  <si>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</si>
  <si>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</si>
  <si>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</si>
  <si>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</si>
  <si>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</si>
  <si>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</si>
  <si>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</si>
  <si>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</si>
  <si>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</si>
  <si>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</si>
  <si>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</si>
  <si>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</si>
  <si>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</si>
  <si>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</si>
  <si>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</si>
  <si>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</si>
  <si>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</si>
  <si>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</si>
  <si>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</si>
  <si>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</si>
  <si>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</si>
  <si>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</si>
  <si>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</si>
  <si>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</si>
  <si>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</si>
  <si>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</si>
  <si>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</si>
  <si>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</si>
  <si>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</si>
  <si>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</si>
  <si>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</si>
  <si>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</si>
  <si>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</si>
  <si>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</si>
  <si>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</si>
  <si>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</si>
  <si>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</si>
  <si>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</si>
  <si>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</si>
  <si>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</si>
  <si>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</si>
  <si>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</si>
  <si>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</si>
  <si>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</si>
  <si>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</si>
  <si>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</si>
  <si>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</si>
  <si>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</si>
  <si>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</si>
  <si>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</si>
  <si>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</si>
  <si>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</si>
  <si>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</si>
  <si>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</si>
  <si>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</si>
  <si>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</si>
  <si>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</si>
  <si>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</si>
  <si>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</si>
  <si>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</si>
  <si>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</si>
  <si>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</si>
  <si>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</si>
  <si>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</si>
  <si>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</si>
  <si>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</si>
  <si>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</si>
  <si>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</si>
  <si>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</si>
  <si>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</si>
  <si>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</si>
  <si>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</si>
  <si>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</si>
  <si>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</si>
  <si>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</si>
  <si>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</si>
  <si>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</si>
  <si>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</si>
  <si>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</si>
  <si>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</si>
  <si>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</si>
  <si>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</si>
  <si>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</si>
  <si>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</si>
  <si>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</si>
  <si>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</si>
  <si>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</si>
  <si>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</si>
  <si>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</si>
  <si>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</si>
  <si>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</si>
  <si>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</si>
  <si>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</si>
  <si>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</si>
  <si>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</si>
  <si>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</si>
  <si>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</si>
  <si>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</si>
  <si>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</si>
  <si>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</si>
  <si>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</si>
  <si>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</si>
  <si>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</si>
  <si>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</si>
  <si>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</si>
  <si>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</si>
  <si>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</si>
  <si>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</si>
  <si>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</si>
  <si>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</si>
  <si>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</si>
  <si>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</si>
  <si>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</si>
  <si>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</si>
  <si>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</si>
  <si>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</si>
  <si>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</si>
  <si>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</si>
  <si>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</si>
  <si>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</si>
  <si>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</si>
  <si>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</si>
  <si>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</si>
  <si>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</si>
  <si>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</si>
  <si>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</si>
  <si>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</si>
  <si>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</si>
  <si>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</si>
  <si>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</si>
  <si>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</si>
  <si>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</si>
  <si>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</si>
  <si>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</si>
  <si>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</si>
  <si>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</si>
  <si>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</si>
  <si>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</si>
  <si>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</si>
  <si>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</si>
  <si>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</si>
  <si>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</si>
  <si>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</si>
  <si>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</si>
  <si>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</si>
  <si>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</si>
  <si>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</si>
  <si>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</si>
  <si>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</si>
  <si>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</si>
  <si>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</si>
  <si>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</si>
  <si>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</si>
  <si>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</si>
  <si>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</si>
  <si>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</si>
  <si>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</si>
  <si>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</si>
  <si>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</si>
  <si>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</si>
  <si>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</si>
  <si>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</si>
  <si>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</si>
  <si>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</si>
  <si>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</si>
  <si>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</si>
  <si>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</si>
  <si>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</si>
  <si>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</si>
  <si>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</si>
  <si>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</si>
  <si>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</si>
  <si>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</si>
  <si>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</si>
  <si>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</si>
  <si>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</si>
  <si>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</si>
  <si>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</si>
  <si>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</si>
  <si>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</si>
  <si>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</si>
  <si>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</si>
  <si>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</si>
  <si>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</si>
  <si>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</si>
  <si>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</si>
  <si>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</si>
  <si>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</si>
  <si>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</si>
  <si>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</si>
  <si>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</si>
  <si>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</si>
  <si>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</si>
  <si>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</si>
  <si>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</si>
  <si>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</si>
  <si>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</si>
  <si>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</si>
  <si>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</si>
  <si>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</si>
  <si>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</si>
  <si>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</si>
  <si>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</si>
  <si>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</si>
  <si>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</si>
  <si>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</si>
  <si>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</si>
  <si>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</si>
  <si>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</si>
  <si>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</si>
  <si>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</si>
  <si>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</si>
  <si>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</si>
  <si>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</si>
  <si>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</si>
  <si>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</si>
  <si>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</si>
  <si>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</si>
  <si>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</si>
  <si>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</si>
  <si>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</si>
  <si>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</si>
  <si>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</si>
  <si>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</si>
  <si>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</si>
  <si>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</si>
  <si>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</si>
  <si>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</si>
  <si>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</si>
  <si>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</si>
  <si>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</si>
  <si>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</si>
  <si>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</si>
  <si>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</si>
  <si>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</si>
  <si>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</si>
  <si>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</si>
  <si>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</si>
  <si>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</si>
  <si>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</si>
  <si>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</si>
  <si>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</si>
  <si>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</si>
  <si>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</si>
  <si>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</si>
  <si>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</si>
  <si>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</si>
  <si>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</si>
  <si>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</si>
  <si>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</si>
  <si>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</si>
  <si>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</si>
  <si>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</si>
  <si>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</si>
  <si>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</si>
  <si>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</si>
  <si>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</si>
  <si>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</si>
  <si>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</si>
  <si>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</si>
  <si>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</si>
  <si>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</si>
  <si>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</si>
  <si>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</si>
  <si>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</si>
  <si>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</si>
  <si>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</si>
  <si>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</si>
  <si>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</si>
  <si>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</si>
  <si>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</si>
  <si>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</si>
  <si>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</si>
  <si>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</si>
  <si>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</si>
  <si>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</si>
  <si>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</si>
  <si>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</si>
  <si>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</si>
  <si>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</si>
  <si>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</si>
  <si>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</si>
  <si>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</si>
  <si>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</si>
  <si>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</si>
  <si>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</si>
  <si>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</si>
  <si>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</si>
  <si>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</si>
  <si>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</si>
  <si>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</si>
  <si>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</si>
  <si>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</si>
  <si>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</si>
  <si>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</si>
  <si>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</si>
  <si>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</si>
  <si>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</si>
  <si>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</si>
  <si>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</si>
  <si>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</si>
  <si>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</si>
  <si>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</si>
  <si>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</si>
  <si>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</si>
  <si>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</si>
  <si>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</si>
  <si>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</si>
  <si>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</si>
  <si>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</si>
  <si>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</si>
  <si>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</si>
  <si>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</si>
  <si>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</si>
  <si>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</si>
  <si>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</si>
  <si>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</si>
  <si>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</si>
  <si>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</si>
  <si>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</si>
  <si>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</si>
  <si>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</si>
  <si>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</si>
  <si>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</si>
  <si>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</si>
  <si>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</si>
  <si>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</si>
  <si>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</si>
  <si>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</si>
  <si>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</si>
  <si>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</si>
  <si>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</si>
  <si>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</si>
  <si>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</si>
  <si>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</si>
  <si>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</si>
  <si>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</si>
  <si>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</si>
  <si>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</si>
  <si>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</si>
  <si>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</si>
  <si>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</si>
  <si>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</si>
  <si>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</si>
  <si>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</si>
  <si>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</si>
  <si>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</si>
  <si>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</si>
  <si>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</si>
  <si>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</si>
  <si>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</si>
  <si>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</si>
  <si>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</si>
  <si>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</si>
  <si>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</si>
  <si>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</si>
  <si>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</si>
  <si>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</si>
  <si>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</si>
  <si>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</si>
  <si>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</si>
  <si>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</si>
  <si>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</si>
  <si>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</si>
  <si>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</si>
  <si>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</si>
  <si>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</si>
  <si>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</si>
  <si>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</si>
  <si>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</si>
  <si>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</si>
  <si>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</si>
  <si>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</si>
  <si>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</si>
  <si>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</si>
  <si>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</si>
  <si>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</si>
  <si>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</si>
  <si>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</si>
  <si>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</si>
  <si>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</si>
  <si>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</si>
  <si>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</si>
  <si>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</si>
  <si>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</si>
  <si>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</si>
  <si>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</si>
  <si>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</si>
  <si>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</si>
  <si>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</si>
  <si>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</si>
  <si>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</si>
  <si>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</si>
  <si>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</si>
  <si>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</si>
  <si>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</si>
  <si>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</si>
  <si>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</si>
  <si>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</si>
  <si>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</si>
  <si>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</si>
  <si>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</si>
  <si>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</si>
  <si>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</si>
  <si>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</si>
  <si>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</si>
  <si>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</si>
  <si>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</si>
  <si>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</si>
  <si>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</si>
  <si>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</si>
  <si>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</si>
  <si>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</si>
  <si>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</si>
  <si>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</si>
  <si>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</si>
  <si>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</si>
  <si>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</si>
  <si>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</si>
  <si>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</si>
  <si>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</si>
  <si>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</si>
  <si>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</si>
  <si>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</si>
  <si>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</si>
  <si>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</si>
  <si>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</si>
  <si>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</si>
  <si>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</si>
  <si>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</si>
  <si>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</si>
  <si>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</si>
  <si>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</si>
  <si>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</si>
  <si>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</si>
  <si>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</si>
  <si>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</si>
  <si>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</si>
  <si>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</si>
  <si>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</si>
  <si>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</si>
  <si>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</si>
  <si>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</si>
  <si>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</si>
  <si>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</si>
  <si>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</si>
  <si>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</si>
  <si>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</si>
  <si>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</si>
  <si>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</si>
  <si>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</si>
  <si>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</si>
  <si>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</si>
  <si>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</si>
  <si>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</si>
  <si>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</si>
  <si>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</si>
  <si>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</si>
  <si>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</si>
  <si>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</si>
  <si>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</si>
  <si>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</si>
  <si>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</si>
  <si>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</si>
  <si>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</si>
  <si>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</si>
  <si>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</si>
  <si>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</si>
  <si>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</si>
  <si>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</si>
  <si>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</si>
  <si>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</si>
  <si>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</si>
  <si>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</si>
  <si>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</si>
  <si>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</si>
  <si>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</si>
  <si>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</si>
  <si>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</si>
  <si>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</si>
  <si>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</si>
  <si>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</si>
  <si>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</si>
  <si>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</si>
  <si>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</si>
  <si>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</si>
  <si>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</si>
  <si>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</si>
  <si>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</si>
  <si>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</si>
  <si>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</si>
  <si>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</si>
  <si>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</si>
  <si>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</si>
  <si>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</si>
  <si>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</si>
  <si>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</si>
  <si>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</si>
  <si>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</si>
  <si>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</si>
  <si>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</si>
  <si>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</si>
  <si>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</si>
  <si>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</si>
  <si>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</si>
  <si>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</si>
  <si>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</si>
  <si>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</si>
  <si>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</si>
  <si>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</si>
  <si>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</si>
  <si>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</si>
  <si>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</si>
  <si>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</si>
  <si>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</si>
  <si>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</si>
  <si>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</si>
  <si>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</si>
  <si>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</si>
  <si>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</si>
  <si>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</si>
  <si>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</si>
  <si>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</si>
  <si>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</si>
  <si>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</si>
  <si>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</si>
  <si>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</si>
  <si>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</si>
  <si>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</si>
  <si>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</si>
  <si>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</si>
  <si>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</si>
  <si>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</si>
  <si>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</si>
  <si>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</si>
  <si>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</si>
  <si>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</si>
  <si>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</si>
  <si>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</si>
  <si>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</si>
  <si>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</si>
  <si>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</si>
  <si>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</si>
  <si>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</si>
  <si>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</si>
  <si>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</si>
  <si>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</si>
  <si>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</si>
  <si>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</si>
  <si>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</si>
  <si>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</si>
  <si>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</si>
  <si>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</si>
  <si>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</si>
  <si>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</si>
  <si>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</si>
  <si>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</si>
  <si>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</si>
  <si>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</si>
  <si>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</si>
  <si>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</si>
  <si>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</si>
  <si>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</si>
  <si>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</si>
  <si>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</si>
  <si>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</si>
  <si>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</si>
  <si>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</si>
  <si>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</si>
  <si>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</si>
  <si>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</si>
  <si>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</si>
  <si>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</si>
  <si>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</si>
  <si>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</si>
  <si>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</si>
  <si>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</si>
  <si>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</si>
  <si>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</si>
  <si>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</si>
  <si>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</si>
  <si>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</si>
  <si>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</si>
  <si>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</si>
  <si>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</si>
  <si>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</si>
  <si>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</si>
  <si>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</si>
  <si>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</si>
  <si>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</si>
  <si>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</si>
  <si>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</si>
  <si>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</si>
  <si>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</si>
  <si>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</si>
  <si>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</si>
  <si>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</si>
  <si>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</si>
  <si>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</si>
  <si>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</si>
  <si>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</si>
  <si>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</si>
  <si>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</si>
  <si>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</si>
  <si>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</si>
  <si>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</si>
  <si>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</si>
  <si>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</si>
  <si>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</si>
  <si>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</si>
  <si>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</si>
  <si>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</si>
  <si>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</si>
  <si>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</si>
  <si>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</si>
  <si>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</si>
  <si>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</si>
  <si>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</si>
  <si>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</si>
  <si>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</si>
  <si>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</si>
  <si>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</si>
  <si>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</si>
  <si>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</si>
  <si>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</si>
  <si>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</si>
  <si>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</si>
  <si>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</si>
  <si>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</si>
  <si>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</si>
  <si>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</si>
  <si>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</si>
  <si>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</si>
  <si>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</si>
  <si>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</si>
  <si>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</si>
  <si>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</si>
  <si>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</si>
  <si>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</si>
  <si>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</si>
  <si>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</si>
  <si>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</si>
  <si>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</si>
  <si>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</si>
  <si>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</si>
  <si>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</si>
  <si>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</si>
  <si>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</si>
  <si>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</si>
  <si>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</si>
  <si>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</si>
  <si>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</si>
  <si>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</si>
  <si>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</si>
  <si>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</si>
  <si>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</si>
  <si>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</si>
  <si>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</si>
  <si>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</si>
  <si>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</si>
  <si>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</si>
  <si>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</si>
  <si>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</si>
  <si>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</si>
  <si>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</si>
  <si>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</si>
  <si>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</si>
  <si>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</si>
  <si>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</si>
  <si>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</si>
  <si>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</si>
  <si>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</si>
  <si>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</si>
  <si>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</si>
  <si>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</si>
  <si>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</si>
  <si>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</si>
  <si>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</si>
  <si>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</si>
  <si>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</si>
  <si>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</si>
  <si>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</si>
  <si>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</si>
  <si>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</si>
  <si>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</si>
  <si>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</si>
  <si>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</si>
  <si>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</si>
  <si>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</si>
  <si>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</si>
  <si>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</si>
  <si>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</si>
  <si>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</si>
  <si>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</si>
  <si>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</si>
  <si>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</si>
  <si>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</si>
  <si>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</si>
  <si>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</si>
  <si>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</si>
  <si>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</si>
  <si>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</si>
  <si>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</si>
  <si>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</si>
  <si>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</si>
  <si>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</si>
  <si>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</si>
  <si>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</si>
  <si>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</si>
  <si>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</si>
  <si>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</si>
  <si>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</si>
  <si>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</si>
  <si>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</si>
  <si>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</si>
  <si>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</si>
  <si>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</si>
  <si>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</si>
  <si>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</si>
  <si>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</si>
  <si>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</si>
  <si>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</si>
  <si>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</si>
  <si>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</si>
  <si>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</si>
  <si>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</si>
  <si>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</si>
  <si>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</si>
  <si>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</si>
  <si>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</si>
  <si>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</si>
  <si>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</si>
  <si>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</si>
  <si>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</si>
  <si>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</si>
  <si>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</si>
  <si>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</si>
  <si>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</si>
  <si>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</si>
  <si>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</si>
  <si>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</si>
  <si>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</si>
  <si>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</si>
  <si>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</si>
  <si>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</si>
  <si>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</si>
  <si>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</si>
  <si>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</si>
  <si>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</si>
  <si>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</si>
  <si>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</si>
  <si>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</si>
  <si>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</si>
  <si>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</si>
  <si>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</si>
  <si>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</si>
  <si>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</si>
  <si>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</si>
  <si>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</si>
  <si>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</si>
  <si>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</si>
  <si>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</si>
  <si>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</si>
  <si>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</si>
  <si>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</si>
  <si>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</si>
  <si>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</si>
  <si>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</si>
  <si>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</si>
  <si>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</si>
  <si>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</si>
  <si>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</si>
  <si>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</si>
  <si>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</si>
  <si>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</si>
  <si>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</si>
  <si>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</si>
  <si>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</si>
  <si>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</si>
  <si>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</si>
  <si>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</si>
  <si>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</si>
  <si>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</si>
  <si>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</si>
  <si>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</si>
  <si>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</si>
  <si>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</si>
  <si>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</si>
  <si>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</si>
  <si>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</si>
  <si>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</si>
  <si>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</si>
  <si>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</si>
  <si>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</si>
  <si>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</si>
  <si>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</si>
  <si>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</si>
  <si>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</si>
  <si>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</si>
  <si>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</si>
  <si>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</si>
  <si>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</si>
  <si>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</si>
  <si>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</si>
  <si>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</si>
  <si>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</si>
  <si>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</si>
  <si>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</si>
  <si>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</si>
  <si>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</si>
  <si>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</si>
  <si>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</si>
  <si>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</si>
  <si>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</si>
  <si>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</si>
  <si>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</si>
  <si>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</si>
  <si>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</si>
  <si>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</si>
  <si>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</si>
  <si>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</si>
  <si>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</si>
  <si>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</si>
  <si>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</si>
  <si>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</si>
  <si>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</si>
  <si>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</si>
  <si>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</si>
  <si>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</si>
  <si>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</si>
  <si>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</si>
  <si>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</si>
  <si>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</si>
  <si>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</si>
  <si>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</si>
  <si>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</si>
  <si>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</si>
  <si>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</si>
  <si>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</si>
  <si>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</si>
  <si>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</si>
  <si>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</si>
  <si>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</si>
  <si>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</si>
  <si>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</si>
  <si>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</si>
  <si>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</si>
  <si>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</si>
  <si>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</si>
  <si>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</si>
  <si>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</si>
  <si>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</si>
  <si>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</si>
  <si>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</si>
  <si>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</si>
  <si>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</si>
  <si>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</si>
  <si>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</si>
  <si>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</si>
  <si>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</si>
  <si>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</si>
  <si>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</si>
  <si>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</si>
  <si>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</si>
  <si>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</si>
  <si>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</si>
  <si>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</si>
  <si>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</si>
  <si>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</si>
  <si>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</si>
  <si>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</si>
  <si>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</si>
  <si>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</si>
  <si>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</si>
  <si>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</si>
  <si>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</si>
  <si>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</si>
  <si>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</si>
  <si>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</si>
  <si>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</si>
  <si>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</si>
  <si>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</si>
  <si>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</si>
  <si>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</si>
  <si>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</si>
  <si>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</si>
  <si>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</si>
  <si>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</si>
  <si>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</si>
  <si>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</si>
  <si>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</si>
  <si>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</si>
  <si>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</si>
  <si>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</si>
  <si>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</si>
  <si>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</si>
  <si>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</si>
  <si>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</si>
  <si>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</si>
  <si>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</si>
  <si>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</si>
  <si>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</si>
  <si>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</si>
  <si>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</si>
  <si>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</si>
  <si>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</si>
  <si>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</si>
  <si>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</si>
  <si>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</si>
  <si>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</si>
  <si>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</si>
  <si>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</si>
  <si>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</si>
  <si>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</si>
  <si>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</si>
  <si>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</si>
  <si>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</si>
  <si>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</si>
  <si>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</si>
  <si>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</si>
  <si>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</si>
  <si>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</si>
  <si>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</si>
  <si>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</si>
  <si>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</si>
  <si>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</si>
  <si>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</si>
  <si>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</si>
  <si>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</si>
  <si>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</si>
  <si>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</si>
  <si>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</si>
  <si>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</si>
  <si>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</si>
  <si>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</si>
  <si>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</si>
  <si>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</si>
  <si>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</si>
  <si>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</si>
  <si>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</si>
  <si>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</si>
  <si>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</si>
  <si>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</si>
  <si>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</si>
  <si>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</si>
  <si>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</si>
  <si>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</si>
  <si>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</si>
  <si>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</si>
  <si>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</si>
  <si>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</si>
  <si>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</si>
  <si>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</si>
  <si>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</si>
  <si>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</si>
  <si>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</si>
  <si>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</si>
  <si>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</si>
  <si>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</si>
  <si>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</si>
  <si>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</si>
  <si>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</si>
  <si>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</si>
  <si>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</si>
  <si>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</si>
  <si>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</si>
  <si>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</si>
  <si>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</si>
  <si>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</si>
  <si>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</si>
  <si>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</si>
  <si>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</si>
  <si>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</si>
  <si>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</si>
  <si>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</si>
  <si>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</si>
  <si>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</si>
  <si>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</si>
  <si>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</si>
  <si>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</si>
  <si>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</si>
  <si>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</si>
  <si>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</si>
  <si>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</si>
  <si>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</si>
  <si>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</si>
  <si>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</si>
  <si>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</si>
  <si>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</si>
  <si>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</si>
  <si>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</si>
  <si>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</si>
  <si>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</si>
  <si>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</si>
  <si>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</si>
  <si>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</si>
  <si>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</si>
  <si>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</si>
  <si>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</si>
  <si>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</si>
  <si>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</si>
  <si>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</si>
  <si>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</si>
  <si>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</si>
  <si>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</si>
  <si>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</si>
  <si>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</si>
  <si>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</si>
  <si>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</si>
  <si>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</si>
  <si>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</si>
  <si>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</si>
  <si>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</si>
  <si>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</si>
  <si>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</si>
  <si>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</si>
  <si>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</si>
  <si>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</si>
  <si>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</si>
  <si>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</si>
  <si>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</si>
  <si>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</si>
  <si>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</si>
  <si>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</si>
  <si>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</si>
  <si>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</si>
  <si>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</si>
  <si>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</si>
  <si>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</si>
  <si>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</si>
  <si>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</si>
  <si>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</si>
  <si>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</si>
  <si>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</si>
  <si>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</si>
  <si>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</si>
  <si>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</si>
  <si>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</si>
  <si>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</si>
  <si>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</si>
  <si>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</si>
  <si>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</si>
  <si>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</si>
  <si>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</si>
  <si>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</si>
  <si>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</si>
  <si>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</si>
  <si>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</si>
  <si>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</si>
  <si>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</si>
  <si>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</si>
  <si>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</si>
  <si>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</si>
  <si>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</si>
  <si>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</si>
  <si>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</si>
  <si>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</si>
  <si>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</si>
  <si>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</si>
  <si>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</si>
  <si>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</si>
  <si>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</si>
  <si>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</si>
  <si>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</si>
  <si>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</si>
  <si>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</si>
  <si>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</si>
  <si>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</si>
  <si>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</si>
  <si>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</si>
  <si>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</si>
  <si>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</si>
  <si>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</si>
  <si>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</si>
  <si>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</si>
  <si>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</si>
  <si>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</si>
  <si>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</si>
  <si>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</si>
  <si>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</si>
  <si>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</si>
  <si>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</si>
  <si>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</si>
  <si>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</si>
  <si>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</si>
  <si>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</si>
  <si>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</si>
  <si>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</si>
  <si>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</si>
  <si>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</si>
  <si>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</si>
  <si>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</si>
  <si>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</si>
  <si>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</si>
  <si>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</si>
  <si>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</si>
  <si>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</si>
  <si>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</si>
  <si>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</si>
  <si>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</si>
  <si>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</si>
  <si>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</si>
  <si>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</si>
  <si>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</si>
  <si>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</si>
  <si>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</si>
  <si>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</si>
  <si>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</si>
  <si>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</si>
  <si>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</si>
  <si>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</si>
  <si>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</si>
  <si>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</si>
  <si>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</si>
  <si>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</si>
  <si>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</si>
  <si>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</si>
  <si>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</si>
  <si>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</si>
  <si>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</si>
  <si>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</si>
  <si>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</si>
  <si>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</si>
  <si>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</si>
  <si>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</si>
  <si>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</si>
  <si>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</si>
  <si>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</si>
  <si>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</si>
  <si>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</si>
  <si>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</si>
  <si>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</si>
  <si>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</si>
  <si>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</si>
  <si>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</si>
  <si>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</si>
  <si>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</si>
  <si>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</si>
  <si>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</si>
  <si>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</si>
  <si>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</si>
  <si>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</si>
  <si>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</si>
  <si>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</si>
  <si>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</si>
  <si>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</si>
  <si>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</si>
  <si>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</si>
  <si>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</si>
  <si>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</si>
  <si>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</si>
  <si>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</si>
  <si>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</si>
  <si>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</si>
  <si>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</si>
  <si>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</si>
  <si>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</si>
  <si>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</si>
  <si>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</si>
  <si>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</si>
  <si>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</si>
  <si>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</si>
  <si>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</si>
  <si>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</si>
  <si>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</si>
  <si>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</si>
  <si>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</si>
  <si>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</si>
  <si>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</si>
  <si>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</si>
  <si>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</si>
  <si>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</si>
  <si>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</si>
  <si>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</si>
  <si>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</si>
  <si>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</si>
  <si>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</si>
  <si>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</si>
  <si>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</si>
  <si>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</si>
  <si>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</si>
  <si>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</si>
  <si>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</si>
  <si>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</si>
  <si>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</si>
  <si>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</si>
  <si>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</si>
  <si>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</si>
  <si>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</si>
  <si>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</si>
  <si>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</si>
  <si>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</si>
  <si>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</si>
  <si>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</si>
  <si>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</si>
  <si>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</si>
  <si>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</si>
  <si>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</si>
  <si>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</si>
  <si>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</si>
  <si>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</si>
  <si>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</si>
  <si>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</si>
  <si>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</si>
  <si>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</si>
  <si>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</si>
  <si>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</si>
  <si>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</si>
  <si>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</si>
  <si>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</si>
  <si>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</si>
  <si>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</si>
  <si>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</si>
  <si>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</si>
  <si>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</si>
  <si>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</si>
  <si>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</si>
  <si>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</si>
  <si>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</si>
  <si>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</si>
  <si>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</si>
  <si>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</si>
  <si>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</si>
  <si>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</si>
  <si>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</si>
  <si>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</si>
  <si>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</si>
  <si>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</si>
  <si>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</si>
  <si>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</si>
  <si>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</si>
  <si>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</si>
  <si>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</si>
  <si>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</si>
  <si>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</si>
  <si>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</si>
  <si>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</si>
  <si>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</si>
  <si>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</si>
  <si>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</si>
  <si>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</si>
  <si>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</si>
  <si>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</si>
  <si>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</si>
  <si>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</si>
  <si>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</si>
  <si>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</si>
  <si>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</si>
  <si>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</si>
  <si>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</si>
  <si>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</si>
  <si>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</si>
  <si>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</si>
  <si>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</si>
  <si>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</si>
  <si>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</si>
  <si>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</si>
  <si>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</si>
  <si>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</si>
  <si>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</si>
  <si>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</si>
  <si>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</si>
  <si>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</si>
  <si>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</si>
  <si>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</si>
  <si>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</si>
  <si>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</si>
  <si>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</si>
  <si>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</si>
  <si>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</si>
  <si>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</si>
  <si>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</si>
  <si>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</si>
  <si>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</si>
  <si>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</si>
  <si>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</si>
  <si>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</si>
  <si>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</si>
  <si>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</si>
  <si>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</si>
  <si>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</si>
  <si>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</si>
  <si>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</si>
  <si>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</si>
  <si>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</si>
  <si>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</si>
  <si>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</si>
  <si>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</si>
  <si>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</si>
  <si>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</si>
  <si>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</si>
  <si>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</si>
  <si>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</si>
  <si>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</si>
  <si>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</si>
  <si>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</si>
  <si>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</si>
  <si>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</si>
  <si>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</si>
  <si>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</si>
  <si>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</si>
  <si>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</si>
  <si>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</si>
  <si>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</si>
  <si>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</si>
  <si>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</si>
  <si>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</si>
  <si>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</si>
  <si>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</si>
  <si>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</si>
  <si>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</si>
  <si>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</si>
  <si>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</si>
  <si>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</si>
  <si>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</si>
  <si>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</si>
  <si>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</si>
  <si>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</si>
  <si>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</si>
  <si>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</si>
  <si>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</si>
  <si>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</si>
  <si>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</si>
  <si>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</si>
  <si>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</si>
  <si>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</si>
  <si>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</si>
  <si>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</si>
  <si>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</si>
  <si>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</si>
  <si>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</si>
  <si>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</si>
  <si>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</si>
  <si>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</si>
  <si>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</si>
  <si>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</si>
  <si>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</si>
  <si>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</si>
  <si>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</si>
  <si>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</si>
  <si>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</si>
  <si>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</si>
  <si>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</si>
  <si>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</si>
  <si>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</si>
  <si>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</si>
  <si>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</si>
  <si>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</si>
  <si>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</si>
  <si>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</si>
  <si>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</si>
  <si>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</si>
  <si>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</si>
  <si>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</si>
  <si>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</si>
  <si>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</si>
  <si>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</si>
  <si>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</si>
  <si>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</si>
  <si>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</si>
  <si>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</si>
  <si>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</si>
  <si>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</si>
  <si>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</si>
  <si>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</si>
  <si>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</si>
  <si>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</si>
  <si>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</si>
  <si>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</si>
  <si>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</si>
  <si>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</si>
  <si>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</si>
  <si>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</si>
  <si>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</si>
  <si>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</si>
  <si>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</si>
  <si>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</si>
  <si>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</si>
  <si>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</si>
  <si>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</si>
  <si>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</si>
  <si>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</si>
  <si>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</si>
  <si>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</si>
  <si>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</si>
  <si>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</si>
  <si>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</si>
  <si>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</si>
  <si>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</si>
  <si>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</si>
  <si>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</si>
  <si>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</si>
  <si>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</si>
  <si>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</si>
  <si>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</si>
  <si>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</si>
  <si>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</si>
  <si>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</si>
  <si>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</si>
  <si>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</si>
  <si>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</si>
  <si>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</si>
  <si>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</si>
  <si>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</si>
  <si>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</si>
  <si>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</si>
  <si>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</si>
  <si>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</si>
  <si>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</si>
  <si>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</si>
  <si>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</si>
  <si>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</si>
  <si>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</si>
  <si>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</si>
  <si>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</si>
  <si>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</si>
  <si>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</si>
  <si>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</si>
  <si>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</si>
  <si>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</si>
  <si>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</si>
  <si>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</si>
  <si>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</si>
  <si>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</si>
  <si>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</si>
  <si>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</si>
  <si>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</si>
  <si>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</si>
  <si>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</si>
  <si>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</si>
  <si>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</si>
  <si>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</si>
  <si>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</si>
  <si>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</si>
  <si>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</si>
  <si>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</si>
  <si>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</si>
  <si>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</si>
  <si>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</si>
  <si>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</si>
  <si>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</si>
  <si>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</si>
  <si>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</si>
  <si>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</si>
  <si>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</si>
  <si>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</si>
  <si>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</si>
  <si>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</si>
  <si>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</si>
  <si>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</si>
  <si>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</si>
  <si>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</si>
  <si>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</si>
  <si>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</si>
  <si>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</si>
  <si>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</si>
  <si>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</si>
  <si>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</si>
  <si>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</si>
  <si>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</si>
  <si>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</si>
  <si>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</si>
  <si>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</si>
  <si>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</si>
  <si>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</si>
  <si>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</si>
  <si>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</si>
  <si>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</si>
  <si>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</si>
  <si>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</si>
  <si>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</si>
  <si>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</si>
  <si>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</si>
  <si>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</si>
  <si>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</si>
  <si>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</si>
  <si>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</si>
  <si>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</si>
  <si>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</si>
  <si>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</si>
  <si>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</si>
  <si>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</si>
  <si>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</si>
  <si>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</si>
  <si>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</si>
  <si>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</si>
  <si>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</si>
  <si>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</si>
  <si>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</si>
  <si>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</si>
  <si>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</si>
  <si>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</si>
  <si>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</si>
  <si>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</si>
  <si>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</si>
  <si>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</si>
  <si>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</si>
  <si>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</si>
  <si>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</si>
  <si>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</si>
  <si>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</si>
  <si>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</si>
  <si>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</si>
  <si>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</si>
  <si>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</si>
  <si>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</si>
  <si>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</si>
  <si>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</si>
  <si>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</si>
  <si>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</si>
  <si>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</si>
  <si>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</si>
  <si>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</si>
  <si>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</si>
  <si>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</si>
  <si>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</si>
  <si>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</si>
  <si>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</si>
  <si>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</si>
  <si>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</si>
  <si>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</si>
  <si>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</si>
  <si>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</si>
  <si>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</si>
  <si>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</si>
  <si>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</si>
  <si>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</si>
  <si>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</si>
  <si>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</si>
  <si>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</si>
  <si>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</si>
  <si>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</si>
  <si>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</si>
  <si>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</si>
  <si>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</si>
  <si>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</si>
  <si>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</si>
  <si>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</si>
  <si>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</si>
  <si>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</si>
  <si>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</si>
  <si>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</si>
  <si>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</si>
  <si>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</si>
  <si>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</si>
  <si>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</si>
  <si>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</si>
  <si>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</si>
  <si>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</si>
  <si>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</si>
  <si>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</si>
  <si>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</si>
  <si>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</si>
  <si>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</si>
  <si>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</si>
  <si>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</si>
  <si>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</si>
  <si>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</si>
  <si>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</si>
  <si>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</si>
  <si>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</si>
  <si>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</si>
  <si>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</si>
  <si>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</si>
  <si>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</si>
  <si>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</si>
  <si>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</si>
  <si>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</si>
  <si>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</si>
  <si>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</si>
  <si>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</si>
  <si>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</si>
  <si>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</si>
  <si>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</si>
  <si>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</si>
  <si>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</si>
  <si>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</si>
  <si>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</si>
  <si>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</si>
  <si>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</si>
  <si>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</si>
  <si>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</si>
  <si>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</si>
  <si>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</si>
  <si>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</si>
  <si>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</si>
  <si>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</si>
  <si>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</si>
  <si>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</si>
  <si>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</si>
  <si>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</si>
  <si>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</si>
  <si>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</si>
  <si>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</si>
  <si>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</si>
  <si>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</si>
  <si>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</si>
  <si>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</si>
  <si>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</si>
  <si>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</si>
  <si>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</si>
  <si>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</si>
  <si>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</si>
  <si>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</si>
  <si>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</si>
  <si>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</si>
  <si>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</si>
  <si>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</si>
  <si>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</si>
  <si>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</si>
  <si>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</si>
  <si>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</si>
  <si>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</si>
  <si>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</si>
  <si>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</si>
  <si>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</si>
  <si>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</si>
  <si>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</si>
  <si>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</si>
  <si>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</si>
  <si>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</si>
  <si>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</si>
  <si>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</si>
  <si>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</si>
  <si>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</si>
  <si>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</si>
  <si>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</si>
  <si>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</si>
  <si>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</si>
  <si>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</si>
  <si>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</si>
  <si>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</si>
  <si>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</si>
  <si>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</si>
  <si>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</si>
  <si>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</si>
  <si>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</si>
  <si>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</si>
  <si>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</si>
  <si>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</si>
  <si>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</si>
  <si>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</si>
  <si>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</si>
  <si>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</si>
  <si>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</si>
  <si>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</si>
  <si>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</si>
  <si>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</si>
  <si>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</si>
  <si>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</si>
  <si>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</si>
  <si>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</si>
  <si>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</si>
  <si>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</si>
  <si>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</si>
  <si>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</si>
  <si>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</si>
  <si>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</si>
  <si>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</si>
  <si>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</si>
  <si>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</si>
  <si>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</si>
  <si>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</si>
  <si>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</si>
  <si>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</si>
  <si>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</si>
  <si>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</si>
  <si>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</si>
  <si>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</si>
  <si>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</si>
  <si>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</si>
  <si>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</si>
  <si>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</si>
  <si>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</si>
  <si>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</si>
  <si>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</si>
  <si>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</si>
  <si>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</si>
  <si>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</si>
  <si>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</si>
  <si>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</si>
  <si>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</si>
  <si>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</si>
  <si>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</si>
  <si>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</si>
  <si>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</si>
  <si>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</si>
  <si>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</si>
  <si>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</si>
  <si>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</si>
  <si>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</si>
  <si>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</si>
  <si>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</si>
  <si>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</si>
  <si>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</si>
  <si>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</si>
  <si>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</si>
  <si>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</si>
  <si>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</si>
  <si>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</si>
  <si>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</si>
  <si>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</si>
  <si>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</si>
  <si>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</si>
  <si>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</si>
  <si>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</si>
  <si>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</si>
  <si>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</si>
  <si>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</si>
  <si>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</si>
  <si>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</si>
  <si>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</si>
  <si>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</si>
  <si>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</si>
  <si>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</si>
  <si>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</si>
  <si>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</si>
  <si>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</si>
  <si>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</si>
  <si>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</si>
  <si>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</si>
  <si>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</si>
  <si>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</si>
  <si>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</si>
  <si>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</si>
  <si>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</si>
  <si>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</si>
  <si>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</si>
  <si>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</si>
  <si>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</si>
  <si>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</si>
  <si>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</si>
  <si>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</si>
  <si>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</si>
  <si>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</si>
  <si>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</si>
  <si>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</si>
  <si>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</si>
  <si>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</si>
  <si>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</si>
  <si>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</si>
  <si>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</si>
  <si>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</si>
  <si>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</si>
  <si>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</si>
  <si>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</si>
  <si>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</si>
  <si>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</si>
  <si>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</si>
  <si>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</si>
  <si>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</si>
  <si>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</si>
  <si>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</si>
  <si>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</si>
  <si>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</si>
  <si>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</si>
  <si>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</si>
  <si>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</si>
  <si>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</si>
  <si>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</si>
  <si>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</si>
  <si>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</si>
  <si>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</si>
  <si>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</si>
  <si>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</si>
  <si>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</si>
  <si>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</si>
  <si>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</si>
  <si>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</si>
  <si>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</si>
  <si>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</si>
  <si>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</si>
  <si>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</si>
  <si>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</si>
  <si>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</si>
  <si>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</si>
  <si>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</si>
  <si>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</si>
  <si>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</si>
  <si>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</si>
  <si>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</si>
  <si>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</si>
  <si>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</si>
  <si>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</si>
  <si>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</si>
  <si>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</si>
  <si>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</si>
  <si>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</si>
  <si>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</si>
  <si>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</si>
  <si>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</si>
  <si>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</si>
  <si>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</si>
  <si>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</si>
  <si>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</si>
  <si>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</si>
  <si>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</si>
  <si>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</si>
  <si>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</si>
  <si>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</si>
  <si>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</si>
  <si>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</si>
  <si>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</si>
  <si>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</si>
  <si>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</si>
  <si>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</si>
  <si>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</si>
  <si>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</si>
  <si>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</si>
  <si>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</si>
  <si>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</si>
  <si>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</si>
  <si>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</si>
  <si>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</si>
  <si>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</si>
  <si>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</si>
  <si>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</si>
  <si>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</si>
  <si>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</si>
  <si>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</si>
  <si>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</si>
  <si>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</si>
  <si>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</si>
  <si>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</si>
  <si>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</si>
  <si>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</si>
  <si>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</si>
  <si>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</si>
  <si>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</si>
  <si>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</si>
  <si>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</si>
  <si>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</si>
  <si>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</si>
  <si>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</si>
  <si>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</si>
  <si>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</si>
  <si>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</si>
  <si>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</si>
  <si>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</si>
  <si>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</si>
  <si>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</si>
  <si>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</si>
  <si>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</si>
  <si>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</si>
  <si>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</si>
  <si>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</si>
  <si>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</si>
  <si>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</si>
  <si>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</si>
  <si>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</si>
  <si>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</si>
  <si>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</si>
  <si>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</si>
  <si>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</si>
  <si>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</si>
  <si>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</si>
  <si>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</si>
  <si>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</si>
  <si>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</si>
  <si>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</si>
  <si>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</si>
  <si>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</si>
  <si>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</si>
  <si>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</si>
  <si>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</si>
  <si>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</si>
  <si>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</si>
  <si>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</si>
  <si>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</si>
  <si>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</si>
  <si>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</si>
  <si>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</si>
  <si>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</si>
  <si>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</si>
  <si>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</si>
  <si>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</si>
  <si>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</si>
  <si>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</si>
  <si>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</si>
  <si>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</si>
  <si>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</si>
  <si>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</si>
  <si>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</si>
  <si>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</si>
  <si>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</si>
  <si>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</si>
  <si>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</si>
  <si>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</si>
  <si>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</si>
  <si>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</si>
  <si>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</si>
  <si>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</si>
  <si>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</si>
  <si>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</si>
  <si>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</si>
  <si>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</si>
  <si>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</si>
  <si>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</si>
  <si>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</si>
  <si>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</si>
  <si>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</si>
  <si>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</si>
  <si>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</si>
  <si>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</si>
  <si>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</si>
  <si>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</si>
  <si>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</si>
  <si>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</si>
  <si>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</si>
  <si>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</si>
  <si>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</si>
  <si>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</si>
  <si>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</si>
  <si>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</si>
  <si>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</si>
  <si>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</si>
  <si>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</si>
  <si>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</si>
  <si>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</si>
  <si>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</si>
  <si>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</si>
  <si>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</si>
  <si>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</si>
  <si>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</si>
  <si>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</si>
  <si>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</si>
  <si>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</si>
  <si>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</si>
  <si>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</si>
  <si>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</si>
  <si>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</si>
  <si>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</si>
  <si>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</si>
  <si>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</si>
  <si>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</si>
  <si>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</si>
  <si>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</si>
  <si>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</si>
  <si>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</si>
  <si>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</si>
  <si>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</si>
  <si>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</si>
  <si>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</si>
  <si>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</si>
  <si>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</si>
  <si>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</si>
  <si>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</si>
  <si>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</si>
  <si>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</si>
  <si>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</si>
  <si>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</si>
  <si>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</si>
  <si>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</si>
  <si>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</si>
  <si>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</si>
  <si>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</si>
  <si>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</si>
  <si>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</si>
  <si>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</si>
  <si>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</si>
  <si>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</si>
  <si>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</si>
  <si>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</si>
  <si>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</si>
  <si>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</si>
  <si>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</si>
  <si>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</si>
  <si>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</si>
  <si>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</si>
  <si>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</si>
  <si>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</si>
  <si>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</si>
  <si>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</si>
  <si>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</si>
  <si>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</si>
  <si>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</si>
  <si>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</si>
  <si>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</si>
  <si>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</si>
  <si>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</si>
  <si>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</si>
  <si>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</si>
  <si>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</si>
  <si>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</si>
  <si>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</si>
  <si>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</si>
  <si>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</si>
  <si>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</si>
  <si>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</si>
  <si>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</si>
  <si>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</si>
  <si>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</si>
  <si>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</si>
  <si>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</si>
  <si>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</si>
  <si>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</si>
  <si>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</si>
  <si>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</si>
  <si>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</si>
  <si>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</si>
  <si>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</si>
  <si>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</si>
  <si>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</si>
  <si>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</si>
  <si>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</si>
  <si>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</si>
  <si>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</si>
  <si>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</si>
  <si>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</si>
  <si>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</si>
  <si>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</si>
  <si>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</si>
  <si>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</si>
  <si>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</si>
  <si>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</si>
  <si>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</si>
  <si>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</si>
  <si>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</si>
  <si>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</si>
  <si>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</si>
  <si>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</si>
  <si>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</si>
  <si>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</si>
  <si>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</si>
  <si>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</si>
  <si>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</si>
  <si>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</si>
  <si>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</si>
  <si>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</si>
  <si>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</si>
  <si>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</si>
  <si>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</si>
  <si>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</si>
  <si>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</si>
  <si>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</si>
  <si>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</si>
  <si>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</si>
  <si>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</si>
  <si>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</si>
  <si>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</si>
  <si>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</si>
  <si>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</si>
  <si>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</si>
  <si>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</si>
  <si>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</si>
  <si>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</si>
  <si>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</si>
  <si>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</si>
  <si>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</si>
  <si>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</si>
  <si>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</si>
  <si>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</si>
  <si>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</si>
  <si>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</si>
  <si>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</si>
  <si>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</si>
  <si>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</si>
  <si>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</si>
  <si>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</si>
  <si>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</si>
  <si>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</si>
  <si>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</si>
  <si>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</si>
  <si>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</si>
  <si>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</si>
  <si>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</si>
  <si>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</si>
  <si>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</si>
  <si>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</si>
  <si>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</si>
  <si>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</si>
  <si>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</si>
  <si>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</si>
  <si>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</si>
  <si>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</si>
  <si>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</si>
  <si>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</si>
  <si>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</si>
  <si>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</si>
  <si>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</si>
  <si>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</si>
  <si>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</si>
  <si>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</si>
  <si>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</si>
  <si>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</si>
  <si>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</si>
  <si>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</si>
  <si>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</si>
  <si>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</si>
  <si>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</si>
  <si>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</si>
  <si>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</si>
  <si>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</si>
  <si>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</si>
  <si>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</si>
  <si>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</si>
  <si>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</si>
  <si>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</si>
  <si>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</si>
  <si>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</si>
  <si>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</si>
  <si>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</si>
  <si>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</si>
  <si>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</si>
  <si>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</si>
  <si>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</si>
  <si>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</si>
  <si>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</si>
  <si>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</si>
  <si>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</si>
  <si>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</si>
  <si>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</si>
  <si>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</si>
  <si>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</si>
  <si>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</si>
  <si>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</si>
  <si>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</si>
  <si>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</si>
  <si>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</si>
  <si>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</si>
  <si>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</si>
  <si>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</si>
  <si>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</si>
  <si>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</si>
  <si>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</si>
  <si>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</si>
  <si>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</si>
  <si>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</si>
  <si>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</si>
  <si>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</si>
  <si>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</si>
  <si>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</si>
  <si>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</si>
  <si>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</si>
  <si>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</si>
  <si>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</si>
  <si>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</si>
  <si>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</si>
  <si>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</si>
  <si>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</si>
  <si>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</si>
  <si>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</si>
  <si>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</si>
  <si>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</si>
  <si>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</si>
  <si>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</si>
  <si>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</si>
  <si>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</si>
  <si>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</si>
  <si>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</si>
  <si>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</si>
  <si>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</si>
  <si>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</si>
  <si>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</si>
  <si>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</si>
  <si>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</si>
  <si>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</si>
  <si>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</si>
  <si>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</si>
  <si>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</si>
  <si>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</si>
  <si>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</si>
  <si>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</si>
  <si>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</si>
  <si>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</si>
  <si>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</si>
  <si>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</si>
  <si>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</si>
  <si>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</si>
  <si>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</si>
  <si>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</si>
  <si>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</si>
  <si>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</si>
  <si>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</si>
  <si>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</si>
  <si>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</si>
  <si>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</si>
  <si>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</si>
  <si>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</si>
  <si>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</si>
  <si>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</si>
  <si>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</si>
  <si>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</si>
  <si>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</si>
  <si>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</si>
  <si>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</si>
  <si>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</si>
  <si>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</si>
  <si>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</si>
  <si>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</si>
  <si>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</si>
  <si>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</si>
  <si>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</si>
  <si>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</si>
  <si>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</si>
  <si>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</si>
  <si>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</si>
  <si>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</si>
  <si>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</si>
  <si>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</si>
  <si>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</si>
  <si>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</si>
  <si>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</si>
  <si>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</si>
  <si>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</si>
  <si>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</si>
  <si>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</si>
  <si>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</si>
  <si>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</si>
  <si>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</si>
  <si>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</si>
  <si>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</si>
  <si>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</si>
  <si>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</si>
  <si>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</si>
  <si>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</si>
  <si>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</si>
  <si>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</si>
  <si>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</si>
  <si>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</si>
  <si>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</si>
  <si>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</si>
  <si>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</si>
  <si>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</si>
  <si>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</si>
  <si>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</si>
  <si>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</si>
  <si>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</si>
  <si>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</si>
  <si>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</si>
  <si>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</si>
  <si>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</si>
  <si>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</si>
  <si>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</si>
  <si>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</si>
  <si>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</si>
  <si>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</si>
  <si>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</si>
  <si>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</si>
  <si>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</si>
  <si>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</si>
  <si>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</si>
  <si>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</si>
  <si>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</si>
  <si>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</si>
  <si>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</si>
  <si>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</si>
  <si>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</si>
  <si>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</si>
  <si>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</si>
  <si>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</si>
  <si>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</si>
  <si>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</si>
  <si>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</si>
  <si>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</si>
  <si>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</si>
  <si>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</si>
  <si>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</si>
  <si>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</si>
  <si>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</si>
  <si>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</si>
  <si>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</si>
  <si>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</si>
  <si>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</si>
  <si>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</si>
  <si>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</si>
  <si>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</si>
  <si>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</si>
  <si>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</si>
  <si>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</si>
  <si>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</si>
  <si>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</si>
  <si>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</si>
  <si>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</si>
  <si>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</si>
  <si>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</si>
  <si>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</si>
  <si>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</si>
  <si>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</si>
  <si>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</si>
  <si>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</si>
  <si>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</si>
  <si>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</si>
  <si>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</si>
  <si>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</si>
  <si>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</si>
  <si>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</si>
  <si>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</si>
  <si>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</si>
  <si>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</si>
  <si>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</si>
  <si>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</si>
  <si>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</si>
  <si>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</si>
  <si>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</si>
  <si>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</si>
  <si>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</si>
  <si>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</si>
  <si>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</si>
  <si>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</si>
  <si>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</si>
  <si>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</si>
  <si>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</si>
  <si>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</si>
  <si>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</si>
  <si>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</si>
  <si>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</si>
  <si>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</si>
  <si>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</si>
  <si>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</si>
  <si>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</si>
  <si>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</si>
  <si>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</si>
  <si>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</si>
  <si>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</si>
  <si>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</si>
  <si>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</si>
  <si>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</si>
  <si>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</si>
  <si>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</si>
  <si>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</si>
  <si>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</si>
  <si>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</si>
  <si>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</si>
  <si>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</si>
  <si>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</si>
  <si>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</si>
  <si>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</si>
  <si>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</si>
  <si>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</si>
  <si>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</si>
  <si>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</si>
  <si>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</si>
  <si>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</si>
  <si>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</si>
  <si>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</si>
  <si>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</si>
  <si>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</si>
  <si>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</si>
  <si>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</si>
  <si>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</si>
  <si>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</si>
  <si>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</si>
  <si>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</si>
  <si>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</si>
  <si>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</si>
  <si>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</si>
  <si>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</si>
  <si>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</si>
  <si>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</si>
  <si>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</si>
  <si>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</si>
  <si>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</si>
  <si>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</si>
  <si>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</si>
  <si>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</si>
  <si>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</si>
  <si>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</si>
  <si>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</si>
  <si>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</si>
  <si>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</si>
  <si>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</si>
  <si>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</si>
  <si>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</si>
  <si>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</si>
  <si>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</si>
  <si>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</si>
  <si>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</si>
  <si>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</si>
  <si>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</si>
  <si>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</si>
  <si>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</si>
  <si>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</si>
  <si>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</si>
  <si>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</si>
  <si>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</si>
  <si>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</si>
  <si>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</si>
  <si>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</si>
  <si>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</si>
  <si>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</si>
  <si>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</si>
  <si>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</si>
  <si>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</si>
  <si>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</si>
  <si>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</si>
  <si>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</si>
  <si>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</si>
  <si>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</si>
  <si>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</si>
  <si>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</si>
  <si>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</si>
  <si>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</si>
  <si>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</si>
  <si>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</si>
  <si>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</si>
  <si>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</si>
  <si>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</si>
  <si>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</si>
  <si>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</si>
  <si>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</si>
  <si>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</si>
  <si>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</si>
  <si>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</si>
  <si>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</si>
  <si>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</si>
  <si>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</si>
  <si>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</si>
  <si>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</si>
  <si>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</si>
  <si>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</si>
  <si>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</si>
  <si>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</si>
  <si>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</si>
  <si>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</si>
  <si>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</si>
  <si>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</si>
  <si>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</si>
  <si>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</si>
  <si>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</si>
  <si>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</si>
  <si>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</si>
  <si>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</si>
  <si>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</si>
  <si>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</si>
  <si>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</si>
  <si>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</si>
  <si>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</si>
  <si>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</si>
  <si>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</si>
  <si>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</si>
  <si>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</si>
  <si>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</si>
  <si>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</si>
  <si>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</si>
  <si>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</si>
  <si>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</si>
  <si>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</si>
  <si>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</si>
  <si>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</si>
  <si>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</si>
  <si>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</si>
  <si>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</si>
  <si>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</si>
  <si>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</si>
  <si>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</si>
  <si>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</si>
  <si>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</si>
  <si>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</si>
  <si>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</si>
  <si>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</si>
  <si>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</si>
  <si>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</si>
  <si>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</si>
  <si>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</si>
  <si>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</si>
  <si>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</si>
  <si>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</si>
  <si>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</si>
  <si>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</si>
  <si>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</si>
  <si>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</si>
  <si>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</si>
  <si>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</si>
  <si>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</si>
  <si>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</si>
  <si>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</si>
  <si>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</si>
  <si>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</si>
  <si>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</si>
  <si>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</si>
  <si>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</si>
  <si>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</si>
  <si>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</si>
  <si>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</si>
  <si>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</si>
  <si>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</si>
  <si>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</si>
  <si>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</si>
  <si>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</si>
  <si>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</si>
  <si>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</si>
  <si>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</si>
  <si>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</si>
  <si>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</si>
  <si>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</si>
  <si>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</si>
  <si>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</si>
  <si>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</si>
  <si>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</si>
  <si>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</si>
  <si>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</si>
  <si>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</si>
  <si>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</si>
  <si>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</si>
  <si>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</si>
  <si>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</si>
  <si>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</si>
  <si>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</si>
  <si>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</si>
  <si>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</si>
  <si>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</si>
  <si>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</si>
  <si>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</si>
  <si>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</si>
  <si>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</si>
  <si>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</si>
  <si>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</si>
  <si>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</si>
  <si>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</si>
  <si>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</si>
  <si>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</si>
  <si>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</si>
  <si>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</si>
  <si>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</si>
  <si>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</si>
  <si>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</si>
  <si>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</si>
  <si>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</si>
  <si>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</si>
  <si>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</si>
  <si>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</si>
  <si>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</si>
  <si>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</si>
  <si>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</si>
  <si>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</si>
  <si>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</si>
  <si>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</si>
  <si>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</si>
  <si>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</si>
  <si>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</si>
  <si>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</si>
  <si>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</si>
  <si>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</si>
  <si>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</si>
  <si>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</si>
  <si>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</si>
  <si>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</si>
  <si>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</si>
  <si>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</si>
  <si>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</si>
  <si>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</si>
  <si>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</si>
  <si>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</si>
  <si>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</si>
  <si>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</si>
  <si>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</si>
  <si>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</si>
  <si>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</si>
  <si>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</si>
  <si>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</si>
  <si>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</si>
  <si>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</si>
  <si>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</si>
  <si>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</si>
  <si>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</si>
  <si>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</si>
  <si>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</si>
  <si>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</si>
  <si>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</si>
  <si>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</si>
  <si>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</si>
  <si>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</si>
  <si>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</si>
  <si>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</si>
  <si>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</si>
  <si>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</si>
  <si>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</si>
  <si>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</si>
  <si>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</si>
  <si>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</si>
  <si>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</si>
  <si>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</si>
  <si>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</si>
  <si>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</si>
  <si>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</si>
  <si>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</si>
  <si>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</si>
  <si>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</si>
  <si>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</si>
  <si>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</si>
  <si>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</si>
  <si>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</si>
  <si>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</si>
  <si>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</si>
  <si>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</si>
  <si>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</si>
  <si>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</si>
  <si>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</si>
  <si>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</si>
  <si>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</si>
  <si>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</si>
  <si>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</si>
  <si>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</si>
  <si>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</si>
  <si>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</si>
  <si>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</si>
  <si>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</si>
  <si>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</si>
  <si>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</si>
  <si>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</si>
  <si>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</si>
  <si>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</si>
  <si>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</si>
  <si>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</si>
  <si>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</si>
  <si>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</si>
  <si>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</si>
  <si>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</si>
  <si>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</si>
  <si>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</si>
  <si>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</si>
  <si>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</si>
  <si>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</si>
  <si>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</si>
  <si>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</si>
  <si>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</si>
  <si>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</si>
  <si>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</si>
  <si>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</si>
  <si>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</si>
  <si>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</si>
  <si>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</si>
  <si>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</si>
  <si>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</si>
  <si>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</si>
  <si>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</si>
  <si>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</si>
  <si>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</si>
  <si>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</si>
  <si>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</si>
  <si>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</si>
  <si>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</si>
  <si>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</si>
  <si>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</si>
  <si>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</si>
  <si>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</si>
  <si>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</si>
  <si>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</si>
  <si>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</si>
  <si>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</si>
  <si>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</si>
  <si>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</si>
  <si>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</si>
  <si>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</si>
  <si>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</si>
  <si>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</si>
  <si>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</si>
  <si>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</si>
  <si>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</si>
  <si>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</si>
  <si>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</si>
  <si>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</si>
  <si>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</si>
  <si>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</si>
  <si>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</si>
  <si>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</si>
  <si>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</si>
  <si>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</si>
  <si>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</si>
  <si>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</si>
  <si>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</si>
  <si>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</si>
  <si>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</si>
  <si>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</si>
  <si>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</si>
  <si>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</si>
  <si>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</si>
  <si>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</si>
  <si>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</si>
  <si>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</si>
  <si>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</si>
  <si>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</si>
  <si>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</si>
  <si>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</si>
  <si>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</si>
  <si>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</si>
  <si>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</si>
  <si>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</si>
  <si>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</si>
  <si>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</si>
  <si>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</si>
  <si>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</si>
  <si>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</si>
  <si>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</si>
  <si>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</si>
  <si>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</si>
  <si>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</si>
  <si>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</si>
  <si>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</si>
  <si>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</si>
  <si>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</si>
  <si>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</si>
  <si>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</si>
  <si>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</si>
  <si>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</si>
  <si>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</si>
  <si>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</si>
  <si>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</si>
  <si>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</si>
  <si>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</si>
  <si>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</si>
  <si>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</si>
  <si>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</si>
  <si>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</si>
  <si>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</si>
  <si>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</si>
  <si>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</si>
  <si>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</si>
  <si>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</si>
  <si>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</si>
  <si>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</si>
  <si>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</si>
  <si>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</si>
  <si>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</si>
  <si>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</si>
  <si>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</si>
  <si>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</si>
  <si>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</si>
  <si>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</si>
  <si>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</si>
  <si>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</si>
  <si>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</si>
  <si>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</si>
  <si>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</si>
  <si>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</si>
  <si>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</si>
  <si>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</si>
  <si>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</si>
  <si>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</si>
  <si>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</si>
  <si>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</si>
  <si>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</si>
  <si>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</si>
  <si>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</si>
  <si>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</si>
  <si>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</si>
  <si>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</si>
  <si>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</si>
  <si>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</si>
  <si>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</si>
  <si>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</si>
  <si>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</si>
  <si>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</si>
  <si>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</si>
  <si>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</si>
  <si>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</si>
  <si>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</si>
  <si>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</si>
  <si>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</si>
  <si>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</si>
  <si>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</si>
  <si>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</si>
  <si>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</si>
  <si>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</si>
  <si>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</si>
  <si>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</si>
  <si>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</si>
  <si>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</si>
  <si>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</si>
  <si>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</si>
  <si>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</si>
  <si>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</si>
  <si>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</si>
  <si>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</si>
  <si>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</si>
  <si>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</si>
  <si>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</si>
  <si>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</si>
  <si>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</si>
  <si>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</si>
  <si>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</si>
  <si>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</si>
  <si>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</si>
  <si>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</si>
  <si>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</si>
  <si>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</si>
  <si>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</si>
  <si>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</si>
  <si>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</si>
  <si>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</si>
  <si>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</si>
  <si>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</si>
  <si>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</si>
  <si>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</si>
  <si>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</si>
  <si>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</si>
  <si>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</si>
  <si>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</si>
  <si>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</si>
  <si>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</si>
  <si>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</si>
  <si>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</si>
  <si>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</si>
  <si>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</si>
  <si>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</si>
  <si>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</si>
  <si>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</si>
  <si>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</si>
  <si>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</si>
  <si>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</si>
  <si>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</si>
  <si>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</si>
  <si>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</si>
  <si>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</si>
  <si>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</si>
  <si>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</si>
  <si>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</si>
  <si>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</si>
  <si>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</si>
  <si>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</si>
  <si>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</si>
  <si>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</si>
  <si>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</si>
  <si>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</si>
  <si>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</si>
  <si>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</si>
  <si>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</si>
  <si>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</si>
  <si>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</si>
  <si>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</si>
  <si>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</si>
  <si>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</si>
  <si>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</si>
  <si>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</si>
  <si>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</si>
  <si>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</si>
  <si>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</si>
  <si>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</si>
  <si>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</si>
  <si>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</si>
  <si>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</si>
  <si>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</si>
  <si>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</si>
  <si>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</si>
  <si>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</si>
  <si>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</si>
  <si>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</si>
  <si>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</si>
  <si>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</si>
  <si>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</si>
  <si>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</si>
  <si>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</si>
  <si>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</si>
  <si>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</si>
  <si>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</si>
  <si>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</si>
  <si>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</si>
  <si>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</si>
  <si>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</si>
  <si>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</si>
  <si>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</si>
  <si>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</si>
  <si>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</si>
  <si>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</si>
  <si>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</si>
  <si>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</si>
  <si>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</si>
  <si>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</si>
  <si>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</si>
  <si>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</si>
  <si>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</si>
  <si>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</si>
  <si>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</si>
  <si>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</si>
  <si>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</si>
  <si>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</si>
  <si>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</si>
  <si>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</si>
  <si>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</si>
  <si>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</si>
  <si>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</si>
  <si>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</si>
  <si>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</si>
  <si>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</si>
  <si>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</si>
  <si>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</si>
  <si>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</si>
  <si>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</si>
  <si>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</si>
  <si>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</si>
  <si>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</si>
  <si>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</si>
  <si>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</si>
  <si>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</si>
  <si>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</si>
  <si>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</si>
  <si>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</si>
  <si>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</si>
  <si>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</si>
  <si>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</si>
  <si>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</si>
  <si>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</si>
  <si>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</si>
  <si>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</si>
  <si>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</si>
  <si>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</si>
  <si>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</si>
  <si>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</si>
  <si>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</si>
  <si>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</si>
  <si>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</si>
  <si>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</si>
  <si>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</si>
  <si>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</si>
  <si>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</si>
  <si>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</si>
  <si>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</si>
  <si>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</si>
  <si>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</si>
  <si>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</si>
  <si>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</si>
  <si>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</si>
  <si>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</si>
  <si>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</si>
  <si>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</si>
  <si>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</si>
  <si>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</si>
  <si>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</si>
  <si>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</si>
  <si>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</si>
  <si>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</si>
  <si>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</si>
  <si>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</si>
  <si>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</si>
  <si>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</si>
  <si>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</si>
  <si>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</si>
  <si>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</si>
  <si>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</si>
  <si>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</si>
  <si>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</si>
  <si>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</si>
  <si>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</si>
  <si>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</si>
  <si>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</si>
  <si>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</si>
  <si>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</si>
  <si>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</si>
  <si>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</si>
  <si>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</si>
  <si>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</si>
  <si>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</si>
  <si>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</si>
  <si>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</si>
  <si>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</si>
  <si>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</si>
  <si>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</si>
  <si>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</si>
  <si>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</si>
  <si>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</si>
  <si>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</si>
  <si>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</si>
  <si>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</si>
  <si>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</si>
  <si>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</si>
  <si>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</si>
  <si>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</si>
  <si>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</si>
  <si>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</si>
  <si>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</si>
  <si>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</si>
  <si>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</si>
  <si>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</si>
  <si>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</si>
  <si>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</si>
  <si>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</si>
  <si>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</si>
  <si>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</si>
  <si>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</si>
  <si>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</si>
  <si>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</si>
  <si>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</si>
  <si>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</si>
  <si>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</si>
  <si>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</si>
  <si>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</si>
  <si>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</si>
  <si>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</si>
  <si>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</si>
  <si>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</si>
  <si>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</si>
  <si>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</si>
  <si>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</si>
  <si>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</si>
  <si>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</si>
  <si>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</si>
  <si>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</si>
  <si>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</si>
  <si>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</si>
  <si>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</si>
  <si>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</si>
  <si>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</si>
  <si>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</si>
  <si>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</si>
  <si>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</si>
  <si>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</si>
  <si>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</si>
  <si>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</si>
  <si>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</si>
  <si>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</si>
  <si>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</si>
  <si>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</si>
  <si>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</si>
  <si>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</si>
  <si>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</si>
  <si>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</si>
  <si>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</si>
  <si>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</si>
  <si>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</si>
  <si>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</si>
  <si>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</si>
  <si>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</si>
  <si>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</si>
  <si>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</si>
  <si>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</si>
  <si>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</si>
  <si>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</si>
  <si>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</si>
  <si>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</si>
  <si>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</si>
  <si>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</si>
  <si>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</si>
  <si>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</si>
  <si>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</si>
  <si>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</si>
  <si>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</si>
  <si>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</si>
  <si>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</si>
  <si>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</si>
  <si>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</si>
  <si>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</si>
  <si>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</si>
  <si>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</si>
  <si>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</si>
  <si>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</si>
  <si>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</si>
  <si>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</si>
  <si>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</si>
  <si>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</si>
  <si>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</si>
  <si>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</si>
  <si>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</si>
  <si>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</si>
  <si>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</si>
  <si>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</si>
  <si>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</si>
  <si>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</si>
  <si>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</si>
  <si>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</si>
  <si>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</si>
  <si>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</si>
  <si>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</si>
  <si>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</si>
  <si>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</si>
  <si>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</si>
  <si>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</si>
  <si>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</si>
  <si>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</si>
  <si>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</si>
  <si>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</si>
  <si>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</si>
  <si>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</si>
  <si>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</si>
  <si>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</si>
  <si>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</si>
  <si>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</si>
  <si>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</si>
  <si>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</si>
  <si>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</si>
  <si>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</si>
  <si>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</si>
  <si>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</si>
  <si>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</si>
  <si>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</si>
  <si>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</si>
  <si>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</si>
  <si>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</si>
  <si>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</si>
  <si>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</si>
  <si>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</si>
  <si>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</si>
  <si>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</si>
  <si>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</si>
  <si>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</si>
  <si>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</si>
  <si>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</si>
  <si>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</si>
  <si>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</si>
  <si>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</si>
  <si>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</si>
  <si>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</si>
  <si>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</si>
  <si>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</si>
  <si>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</si>
  <si>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</si>
  <si>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</si>
  <si>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</si>
  <si>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</si>
  <si>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</si>
  <si>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</si>
  <si>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</si>
  <si>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</si>
  <si>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</si>
  <si>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</si>
  <si>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</si>
  <si>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</si>
  <si>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</si>
  <si>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</si>
  <si>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</si>
  <si>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</si>
  <si>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</si>
  <si>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</si>
  <si>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</si>
  <si>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</si>
  <si>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</si>
  <si>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</si>
  <si>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</si>
  <si>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</si>
  <si>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</si>
  <si>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</si>
  <si>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</si>
  <si>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</si>
  <si>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</si>
  <si>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</si>
  <si>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</si>
  <si>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</si>
  <si>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</si>
  <si>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</si>
  <si>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</si>
  <si>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</si>
  <si>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</si>
  <si>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</si>
  <si>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</si>
  <si>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</si>
  <si>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</si>
  <si>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</si>
  <si>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</si>
  <si>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</si>
  <si>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</si>
  <si>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</si>
  <si>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</si>
  <si>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</si>
  <si>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</si>
  <si>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</si>
  <si>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</si>
  <si>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</si>
  <si>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</si>
  <si>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</si>
  <si>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</si>
  <si>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</si>
  <si>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</si>
  <si>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</si>
  <si>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</si>
  <si>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</si>
  <si>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</si>
  <si>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</si>
  <si>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</si>
  <si>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</si>
  <si>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</si>
  <si>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</si>
  <si>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</si>
  <si>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</si>
  <si>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</si>
  <si>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</si>
  <si>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</si>
  <si>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</si>
  <si>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</si>
  <si>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</si>
  <si>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</si>
  <si>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</si>
  <si>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</si>
  <si>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</si>
  <si>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</si>
  <si>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</si>
  <si>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</si>
  <si>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</si>
  <si>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</si>
  <si>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</si>
  <si>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</si>
  <si>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</si>
  <si>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</si>
  <si>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</si>
  <si>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</si>
  <si>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</si>
  <si>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</si>
  <si>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</si>
  <si>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</si>
  <si>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</si>
  <si>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</si>
  <si>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</si>
  <si>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</si>
  <si>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</si>
  <si>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</si>
  <si>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</si>
  <si>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</si>
  <si>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</si>
  <si>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</si>
  <si>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</si>
  <si>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</si>
  <si>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</si>
  <si>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</si>
  <si>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</si>
  <si>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</si>
  <si>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</si>
  <si>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</si>
  <si>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</si>
  <si>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</si>
  <si>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</si>
  <si>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</si>
  <si>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</si>
  <si>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</si>
  <si>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</si>
  <si>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</si>
  <si>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</si>
  <si>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</si>
  <si>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</si>
  <si>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</si>
  <si>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</si>
  <si>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</si>
  <si>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</si>
  <si>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</si>
  <si>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</si>
  <si>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</si>
  <si>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</si>
  <si>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</si>
  <si>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</si>
  <si>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</si>
  <si>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</si>
  <si>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</si>
  <si>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</si>
  <si>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</si>
  <si>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</si>
  <si>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</si>
  <si>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</si>
  <si>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</si>
  <si>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</si>
  <si>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</si>
  <si>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</si>
  <si>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</si>
  <si>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</si>
  <si>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</si>
  <si>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</si>
  <si>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</si>
  <si>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</si>
  <si>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</si>
  <si>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</si>
  <si>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</si>
  <si>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</si>
  <si>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</si>
  <si>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</si>
  <si>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</si>
  <si>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</si>
  <si>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</si>
  <si>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</si>
  <si>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</si>
  <si>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</si>
  <si>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</si>
  <si>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</si>
  <si>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</si>
  <si>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</si>
  <si>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</si>
  <si>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</si>
  <si>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</si>
  <si>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</si>
  <si>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</si>
  <si>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</si>
  <si>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</si>
  <si>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</si>
  <si>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</si>
  <si>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</si>
  <si>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</si>
  <si>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</si>
  <si>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</si>
  <si>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</si>
  <si>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</si>
  <si>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</si>
  <si>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</si>
  <si>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</si>
  <si>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</si>
  <si>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</si>
  <si>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</si>
  <si>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</si>
  <si>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</si>
  <si>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</si>
  <si>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</si>
  <si>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</si>
  <si>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</si>
  <si>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</si>
  <si>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</si>
  <si>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</si>
  <si>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</si>
  <si>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</si>
  <si>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</si>
  <si>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</si>
  <si>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</si>
  <si>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</si>
  <si>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</si>
  <si>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</si>
  <si>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</si>
  <si>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</si>
  <si>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</si>
  <si>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</si>
  <si>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</si>
  <si>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</si>
  <si>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</si>
  <si>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</si>
  <si>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</si>
  <si>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</si>
  <si>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</si>
  <si>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</si>
  <si>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</si>
  <si>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</si>
  <si>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</si>
  <si>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</si>
  <si>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</si>
  <si>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</si>
  <si>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</si>
  <si>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</si>
  <si>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</si>
  <si>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</si>
  <si>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</si>
  <si>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</si>
  <si>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</si>
  <si>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</si>
  <si>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</si>
  <si>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</si>
  <si>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</si>
  <si>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</si>
  <si>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</si>
  <si>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</si>
  <si>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</si>
  <si>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</si>
  <si>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</si>
  <si>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</si>
  <si>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</si>
  <si>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</si>
  <si>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</si>
  <si>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</si>
  <si>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</si>
  <si>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</si>
  <si>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</si>
  <si>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</si>
  <si>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</si>
  <si>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</si>
  <si>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</si>
  <si>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</si>
  <si>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</si>
  <si>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</si>
  <si>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</si>
  <si>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</si>
  <si>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</si>
  <si>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</si>
  <si>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</si>
  <si>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</si>
  <si>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</si>
  <si>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</si>
  <si>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</si>
  <si>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</si>
  <si>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</si>
  <si>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</si>
  <si>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</si>
  <si>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</si>
  <si>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</si>
  <si>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</si>
  <si>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</si>
  <si>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</si>
  <si>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</si>
  <si>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</si>
  <si>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</si>
  <si>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</si>
  <si>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</si>
  <si>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</si>
  <si>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</si>
  <si>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</si>
  <si>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</si>
  <si>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</si>
  <si>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</si>
  <si>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</si>
  <si>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</si>
  <si>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</si>
  <si>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</si>
  <si>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</si>
  <si>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</si>
  <si>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</si>
  <si>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</si>
  <si>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</si>
  <si>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</si>
  <si>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</si>
  <si>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</si>
  <si>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</si>
  <si>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</si>
  <si>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</si>
  <si>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</si>
  <si>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</si>
  <si>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</si>
  <si>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</si>
  <si>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</si>
  <si>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</si>
  <si>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</si>
  <si>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</si>
  <si>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</si>
  <si>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</si>
  <si>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</si>
  <si>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</si>
  <si>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</si>
  <si>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</si>
  <si>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</si>
  <si>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</si>
  <si>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</si>
  <si>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</si>
  <si>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</si>
  <si>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</si>
  <si>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</si>
  <si>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</si>
  <si>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</si>
  <si>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</si>
  <si>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</si>
  <si>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</si>
  <si>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</si>
  <si>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</si>
  <si>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</si>
  <si>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</si>
  <si>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</si>
  <si>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</si>
  <si>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</si>
  <si>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</si>
  <si>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</si>
  <si>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</si>
  <si>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</si>
  <si>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</si>
  <si>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</si>
  <si>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</si>
  <si>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</si>
  <si>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</si>
  <si>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</si>
  <si>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</si>
  <si>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</si>
  <si>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</si>
  <si>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</si>
  <si>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</si>
  <si>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</si>
  <si>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</si>
  <si>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</si>
  <si>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</si>
  <si>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</si>
  <si>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</si>
  <si>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</si>
  <si>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</si>
  <si>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</si>
  <si>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</si>
  <si>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</si>
  <si>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</si>
  <si>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</si>
  <si>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</si>
  <si>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</si>
  <si>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</si>
  <si>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</si>
  <si>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</si>
  <si>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</si>
  <si>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</si>
  <si>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</si>
  <si>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</si>
  <si>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</si>
  <si>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</si>
  <si>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</si>
  <si>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</si>
  <si>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</si>
  <si>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</si>
  <si>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</si>
  <si>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</si>
  <si>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</si>
  <si>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</si>
  <si>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</si>
  <si>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</si>
  <si>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</si>
  <si>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</si>
  <si>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</si>
  <si>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</si>
  <si>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</si>
  <si>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</si>
  <si>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</si>
  <si>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</si>
  <si>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</si>
  <si>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</si>
  <si>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</si>
  <si>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</si>
  <si>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</si>
  <si>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</si>
  <si>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</si>
  <si>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</si>
  <si>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</si>
  <si>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</si>
  <si>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</si>
  <si>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</si>
  <si>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</si>
  <si>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</si>
  <si>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</si>
  <si>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</si>
  <si>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</si>
  <si>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</si>
  <si>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</si>
  <si>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</si>
  <si>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</si>
  <si>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</si>
  <si>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</si>
  <si>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</si>
  <si>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</si>
  <si>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</si>
  <si>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</si>
  <si>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</si>
  <si>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</si>
  <si>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</si>
  <si>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</si>
  <si>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</si>
  <si>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</si>
  <si>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</si>
  <si>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</si>
  <si>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</si>
  <si>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</si>
  <si>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</si>
  <si>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</si>
  <si>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</si>
  <si>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</si>
  <si>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</si>
  <si>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</si>
  <si>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</si>
  <si>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</si>
  <si>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</si>
  <si>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</si>
  <si>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</si>
  <si>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</si>
  <si>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</si>
  <si>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</si>
  <si>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</si>
  <si>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</si>
  <si>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</si>
  <si>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</si>
  <si>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</si>
  <si>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</si>
  <si>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</si>
  <si>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</si>
  <si>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</si>
  <si>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</si>
  <si>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</si>
  <si>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</si>
  <si>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</si>
  <si>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</si>
  <si>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</si>
  <si>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</si>
  <si>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</si>
  <si>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</si>
  <si>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</si>
  <si>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</si>
  <si>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</si>
  <si>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</si>
  <si>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</si>
  <si>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</si>
  <si>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</si>
  <si>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</si>
  <si>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</si>
  <si>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</si>
  <si>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</si>
  <si>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</si>
  <si>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</si>
  <si>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</si>
  <si>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</si>
  <si>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</si>
  <si>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</si>
  <si>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</si>
  <si>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</si>
  <si>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</si>
  <si>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</si>
  <si>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</si>
  <si>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</si>
  <si>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</si>
  <si>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</si>
  <si>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</si>
  <si>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</si>
  <si>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</si>
  <si>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</si>
  <si>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</si>
  <si>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</si>
  <si>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</si>
  <si>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</si>
  <si>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</si>
  <si>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</si>
  <si>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</si>
  <si>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</si>
  <si>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</si>
  <si>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</si>
  <si>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</si>
  <si>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</si>
  <si>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</si>
  <si>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</si>
  <si>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</si>
  <si>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</si>
  <si>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</si>
  <si>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</si>
  <si>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</si>
  <si>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</si>
  <si>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</si>
  <si>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</si>
  <si>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</si>
  <si>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</si>
  <si>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</si>
  <si>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</si>
  <si>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</si>
  <si>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</si>
  <si>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</si>
  <si>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</si>
  <si>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</si>
  <si>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</si>
  <si>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</si>
  <si>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</si>
  <si>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</si>
  <si>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</si>
  <si>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</si>
  <si>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</si>
  <si>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</si>
  <si>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</si>
  <si>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</si>
  <si>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</si>
  <si>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</si>
  <si>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</si>
  <si>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</si>
  <si>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</si>
  <si>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</si>
  <si>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</si>
  <si>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</si>
  <si>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</si>
  <si>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</si>
  <si>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</si>
  <si>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</si>
  <si>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</si>
  <si>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</si>
  <si>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</si>
  <si>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</si>
  <si>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</si>
  <si>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</si>
  <si>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</si>
  <si>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</si>
  <si>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</si>
  <si>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</si>
  <si>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</si>
  <si>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</si>
  <si>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</si>
  <si>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</si>
  <si>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</si>
  <si>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</si>
  <si>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</si>
  <si>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</si>
  <si>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</si>
  <si>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</si>
  <si>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</si>
  <si>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</si>
  <si>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</si>
  <si>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</si>
  <si>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</si>
  <si>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</si>
  <si>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</si>
  <si>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</si>
  <si>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</si>
  <si>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</si>
  <si>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</si>
  <si>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</si>
  <si>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</si>
  <si>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</si>
  <si>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</si>
  <si>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</si>
  <si>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</si>
  <si>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</si>
  <si>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</si>
  <si>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</si>
  <si>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</si>
  <si>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</si>
  <si>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</si>
  <si>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</si>
  <si>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</si>
  <si>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</si>
  <si>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</si>
  <si>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</si>
  <si>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</si>
  <si>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</si>
  <si>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</si>
  <si>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</si>
  <si>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</si>
  <si>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</si>
  <si>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</si>
  <si>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</si>
  <si>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</si>
  <si>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</si>
  <si>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</si>
  <si>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</si>
  <si>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</si>
  <si>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</si>
  <si>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</si>
  <si>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</si>
  <si>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</si>
  <si>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</si>
  <si>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</si>
  <si>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</si>
  <si>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</si>
  <si>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</si>
  <si>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</si>
  <si>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</si>
  <si>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</si>
  <si>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</si>
  <si>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</si>
  <si>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</si>
  <si>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</si>
  <si>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</si>
  <si>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</si>
  <si>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</si>
  <si>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</si>
  <si>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</si>
  <si>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</si>
  <si>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</si>
  <si>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</si>
  <si>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</si>
  <si>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</si>
  <si>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</si>
  <si>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</si>
  <si>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</si>
  <si>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</si>
  <si>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</si>
  <si>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</si>
  <si>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</si>
  <si>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</si>
  <si>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</si>
  <si>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</si>
  <si>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</si>
  <si>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</si>
  <si>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</si>
  <si>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</si>
  <si>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</si>
  <si>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</si>
  <si>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</si>
  <si>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</si>
  <si>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</si>
  <si>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</si>
  <si>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</si>
  <si>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</si>
  <si>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</si>
  <si>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</si>
  <si>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</si>
  <si>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</si>
  <si>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</si>
  <si>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</si>
  <si>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</si>
  <si>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</si>
  <si>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</si>
  <si>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</si>
  <si>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</si>
  <si>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</si>
  <si>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</si>
  <si>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</si>
  <si>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</si>
  <si>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</si>
  <si>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</si>
  <si>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</si>
  <si>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</si>
  <si>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</si>
  <si>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</si>
  <si>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</si>
  <si>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</si>
  <si>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</si>
  <si>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</si>
  <si>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</si>
  <si>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</si>
  <si>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</si>
  <si>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</si>
  <si>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</si>
  <si>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</si>
  <si>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</si>
  <si>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</si>
  <si>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</si>
  <si>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</si>
  <si>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</si>
  <si>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</si>
  <si>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</si>
  <si>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</si>
  <si>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</si>
  <si>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</si>
  <si>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</si>
  <si>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</si>
  <si>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</si>
  <si>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</si>
  <si>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</si>
  <si>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</si>
  <si>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</si>
  <si>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</si>
  <si>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</si>
  <si>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</si>
  <si>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</si>
  <si>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</si>
  <si>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</si>
  <si>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</si>
  <si>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</si>
  <si>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</si>
  <si>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</si>
  <si>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</si>
  <si>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</si>
  <si>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</si>
  <si>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</si>
  <si>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</si>
  <si>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</si>
  <si>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</si>
  <si>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</si>
  <si>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</si>
  <si>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</si>
  <si>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</si>
  <si>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</si>
  <si>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</si>
  <si>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</si>
  <si>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</si>
  <si>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</si>
  <si>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</si>
  <si>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</si>
  <si>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</si>
  <si>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</si>
  <si>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</si>
  <si>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</si>
  <si>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</si>
  <si>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</si>
  <si>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</si>
  <si>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</si>
  <si>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</si>
  <si>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</si>
  <si>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</si>
  <si>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</si>
  <si>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</si>
  <si>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</si>
  <si>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</si>
  <si>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</si>
  <si>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</si>
  <si>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</si>
  <si>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</si>
  <si>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</si>
  <si>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</si>
  <si>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</si>
  <si>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</si>
  <si>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</si>
  <si>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</si>
  <si>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</si>
  <si>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</si>
  <si>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</si>
  <si>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</si>
  <si>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</si>
  <si>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</si>
  <si>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</si>
  <si>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</si>
  <si>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</si>
  <si>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</si>
  <si>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</si>
  <si>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</si>
  <si>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</si>
  <si>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</si>
  <si>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</si>
  <si>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</si>
  <si>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</si>
  <si>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</si>
  <si>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</si>
  <si>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</si>
  <si>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</si>
  <si>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</si>
  <si>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</si>
  <si>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</si>
  <si>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</si>
  <si>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</si>
  <si>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</si>
  <si>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</si>
  <si>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</si>
  <si>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</si>
  <si>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</si>
  <si>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</si>
  <si>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</si>
  <si>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</si>
  <si>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</si>
  <si>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</si>
  <si>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</si>
  <si>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</si>
  <si>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</si>
  <si>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</si>
  <si>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</si>
  <si>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</si>
  <si>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</si>
  <si>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</si>
  <si>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</si>
  <si>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</si>
  <si>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</si>
  <si>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</si>
  <si>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</si>
  <si>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</si>
  <si>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</si>
  <si>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</si>
  <si>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</si>
  <si>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</si>
  <si>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</si>
  <si>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</si>
  <si>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</si>
  <si>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</si>
  <si>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</si>
  <si>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</si>
  <si>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</si>
  <si>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</si>
  <si>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</si>
  <si>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</si>
  <si>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</si>
  <si>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</si>
  <si>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</si>
  <si>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</si>
  <si>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</si>
  <si>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</si>
  <si>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</si>
  <si>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</si>
  <si>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</si>
  <si>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</si>
  <si>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</si>
  <si>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</si>
  <si>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</si>
  <si>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</si>
  <si>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</si>
  <si>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</si>
  <si>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</si>
  <si>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</si>
  <si>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</si>
  <si>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</si>
  <si>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</si>
  <si>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</si>
  <si>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</si>
  <si>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</si>
  <si>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</si>
  <si>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</si>
  <si>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</si>
  <si>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</si>
  <si>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</si>
  <si>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</si>
  <si>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</si>
  <si>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</si>
  <si>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</si>
  <si>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</si>
  <si>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</si>
  <si>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</si>
  <si>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</si>
  <si>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</si>
  <si>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</si>
  <si>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</si>
  <si>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</si>
  <si>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</si>
  <si>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</si>
  <si>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</si>
  <si>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</si>
  <si>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</si>
  <si>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</si>
  <si>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</si>
  <si>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</si>
  <si>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</si>
  <si>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</si>
  <si>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</si>
  <si>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</si>
  <si>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</si>
  <si>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</si>
  <si>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</si>
  <si>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</si>
  <si>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</si>
  <si>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</si>
  <si>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</si>
  <si>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</si>
  <si>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</si>
  <si>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</si>
  <si>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</si>
  <si>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</si>
  <si>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</si>
  <si>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</si>
  <si>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</si>
  <si>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</si>
  <si>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</si>
  <si>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</si>
  <si>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</si>
  <si>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</si>
  <si>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</si>
  <si>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</si>
  <si>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</si>
  <si>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</si>
  <si>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</si>
  <si>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</si>
  <si>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</si>
  <si>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</si>
  <si>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</si>
  <si>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</si>
  <si>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</si>
  <si>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</si>
  <si>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</si>
  <si>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</si>
  <si>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</si>
  <si>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</si>
  <si>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</si>
  <si>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</si>
  <si>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</si>
  <si>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</si>
  <si>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</si>
  <si>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</si>
  <si>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</si>
  <si>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</si>
  <si>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</si>
  <si>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</si>
  <si>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</si>
  <si>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</si>
  <si>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</si>
  <si>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</si>
  <si>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</si>
  <si>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</si>
  <si>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</si>
  <si>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</si>
  <si>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</si>
  <si>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</si>
  <si>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</si>
  <si>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</si>
  <si>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</si>
  <si>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</si>
  <si>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</si>
  <si>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</si>
  <si>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</si>
  <si>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</si>
  <si>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</si>
  <si>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</si>
  <si>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</si>
  <si>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</si>
  <si>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</si>
  <si>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</si>
  <si>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</si>
  <si>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</si>
  <si>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</si>
  <si>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</si>
  <si>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</si>
  <si>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</si>
  <si>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</si>
  <si>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</si>
  <si>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</si>
  <si>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</si>
  <si>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</si>
  <si>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</si>
  <si>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</si>
  <si>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</si>
  <si>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</si>
  <si>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</si>
  <si>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</si>
  <si>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</si>
  <si>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</si>
  <si>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</si>
  <si>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</si>
  <si>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</si>
  <si>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</si>
  <si>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</si>
  <si>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</si>
  <si>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</si>
  <si>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</si>
  <si>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</si>
  <si>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</si>
  <si>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</si>
  <si>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</si>
  <si>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</si>
  <si>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</si>
  <si>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</si>
  <si>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</si>
  <si>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</si>
  <si>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</si>
  <si>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</si>
  <si>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</si>
  <si>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</si>
  <si>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</si>
  <si>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</si>
  <si>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</si>
  <si>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</si>
  <si>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</si>
  <si>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</si>
  <si>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</si>
  <si>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</si>
  <si>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</si>
  <si>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</si>
  <si>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</si>
  <si>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</si>
  <si>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</si>
  <si>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</si>
  <si>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</si>
  <si>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</si>
  <si>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</si>
  <si>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</si>
  <si>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</si>
  <si>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</si>
  <si>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</si>
  <si>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</si>
  <si>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</si>
  <si>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</si>
  <si>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</si>
  <si>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</si>
  <si>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</si>
  <si>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</si>
  <si>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</si>
  <si>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</si>
  <si>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</si>
  <si>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</si>
  <si>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</si>
  <si>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</si>
  <si>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</si>
  <si>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</si>
  <si>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</si>
  <si>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</si>
  <si>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</si>
  <si>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</si>
  <si>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</si>
  <si>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</si>
  <si>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</si>
  <si>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</si>
  <si>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</si>
  <si>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</si>
  <si>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</si>
  <si>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</si>
  <si>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</si>
  <si>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</si>
  <si>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</si>
  <si>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</si>
  <si>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</si>
  <si>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</si>
  <si>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</si>
  <si>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</si>
  <si>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</si>
  <si>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</si>
  <si>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</si>
  <si>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</si>
  <si>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</si>
  <si>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</si>
  <si>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</si>
  <si>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</si>
  <si>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</si>
  <si>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</si>
  <si>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</si>
  <si>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</si>
  <si>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</si>
  <si>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</si>
  <si>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</si>
  <si>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</si>
  <si>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</si>
  <si>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</si>
  <si>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</si>
  <si>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</si>
  <si>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</si>
  <si>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</si>
  <si>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</si>
  <si>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</si>
  <si>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</si>
  <si>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</si>
  <si>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</si>
  <si>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</si>
  <si>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</si>
  <si>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</si>
  <si>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</si>
  <si>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</si>
  <si>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</si>
  <si>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</si>
  <si>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</si>
  <si>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</si>
  <si>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</si>
  <si>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</si>
  <si>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</si>
  <si>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</si>
  <si>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</si>
  <si>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</si>
  <si>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</si>
  <si>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</si>
  <si>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</si>
  <si>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</si>
  <si>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</si>
  <si>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</si>
  <si>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</si>
  <si>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</si>
  <si>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</si>
  <si>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</si>
  <si>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</si>
  <si>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</si>
  <si>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</si>
  <si>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</si>
  <si>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</si>
  <si>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</si>
  <si>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</si>
  <si>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</si>
  <si>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</si>
  <si>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</si>
  <si>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</si>
  <si>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</si>
  <si>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</si>
  <si>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</si>
  <si>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</si>
  <si>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</si>
  <si>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</si>
  <si>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</si>
  <si>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</si>
  <si>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</si>
  <si>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</si>
  <si>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</si>
  <si>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</si>
  <si>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</si>
  <si>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</si>
  <si>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</si>
  <si>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</si>
  <si>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</si>
  <si>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</si>
  <si>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</si>
  <si>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</si>
  <si>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</si>
  <si>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</si>
  <si>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</si>
  <si>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</si>
  <si>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</si>
  <si>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</si>
  <si>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</si>
  <si>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</si>
  <si>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</si>
  <si>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</si>
  <si>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</si>
  <si>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</si>
  <si>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</si>
  <si>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</si>
  <si>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</si>
  <si>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</si>
  <si>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</si>
  <si>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</si>
  <si>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</si>
  <si>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</si>
  <si>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</si>
  <si>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</si>
  <si>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</si>
  <si>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</si>
  <si>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</si>
  <si>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</si>
  <si>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</si>
  <si>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</si>
  <si>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</si>
  <si>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</si>
  <si>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</si>
  <si>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</si>
  <si>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</si>
  <si>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</si>
  <si>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</si>
  <si>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</si>
  <si>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</si>
  <si>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</si>
  <si>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</si>
  <si>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</si>
  <si>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</si>
  <si>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</si>
  <si>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</si>
  <si>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</si>
  <si>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</si>
  <si>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</si>
  <si>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</si>
  <si>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</si>
  <si>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</si>
  <si>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</si>
  <si>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</si>
  <si>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</si>
  <si>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</si>
  <si>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</si>
  <si>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</si>
  <si>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</si>
  <si>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</si>
  <si>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</si>
  <si>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</si>
  <si>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</si>
  <si>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</si>
  <si>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</si>
  <si>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</si>
  <si>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</si>
  <si>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</si>
  <si>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</si>
  <si>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</si>
  <si>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</si>
  <si>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</si>
  <si>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</si>
  <si>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</si>
  <si>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</si>
  <si>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</si>
  <si>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</si>
  <si>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</si>
  <si>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</si>
  <si>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</si>
  <si>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</si>
  <si>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</si>
  <si>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</si>
  <si>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</si>
  <si>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</si>
  <si>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</si>
  <si>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</si>
  <si>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</si>
  <si>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</si>
  <si>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</si>
  <si>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</si>
  <si>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</si>
  <si>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</si>
  <si>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</si>
  <si>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</si>
  <si>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</si>
  <si>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</si>
  <si>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</si>
  <si>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</si>
  <si>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</si>
  <si>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</si>
  <si>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</si>
  <si>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</si>
  <si>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</si>
  <si>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</si>
  <si>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</si>
  <si>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</si>
  <si>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</si>
  <si>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</si>
  <si>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</si>
  <si>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</si>
  <si>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</si>
  <si>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</si>
  <si>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</si>
  <si>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</si>
  <si>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</si>
  <si>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</si>
  <si>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</si>
  <si>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</si>
  <si>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</si>
  <si>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</si>
  <si>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</si>
  <si>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</si>
  <si>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</si>
  <si>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</si>
  <si>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</si>
  <si>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</si>
  <si>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</si>
  <si>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</si>
  <si>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</si>
  <si>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</si>
  <si>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</si>
  <si>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</si>
  <si>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</si>
  <si>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</si>
  <si>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</si>
  <si>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</si>
  <si>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</si>
  <si>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</si>
  <si>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</si>
  <si>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</si>
  <si>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</si>
  <si>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</si>
  <si>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</si>
  <si>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</si>
  <si>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</si>
  <si>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</si>
  <si>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</si>
  <si>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</si>
  <si>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</si>
  <si>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</si>
  <si>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</si>
  <si>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</si>
  <si>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</si>
  <si>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</si>
  <si>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</si>
  <si>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</si>
  <si>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</si>
  <si>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</si>
  <si>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</si>
  <si>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</si>
  <si>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</si>
  <si>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</si>
  <si>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</si>
  <si>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</si>
  <si>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</si>
  <si>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</si>
  <si>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</si>
  <si>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</si>
  <si>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</si>
  <si>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</si>
  <si>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</si>
  <si>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</si>
  <si>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</si>
  <si>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</si>
  <si>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</si>
  <si>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</si>
  <si>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</si>
  <si>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</si>
  <si>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</si>
  <si>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</si>
  <si>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</si>
  <si>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</si>
  <si>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</si>
  <si>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</si>
  <si>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</si>
  <si>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</si>
  <si>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</si>
  <si>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</si>
  <si>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</si>
  <si>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</si>
  <si>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</si>
  <si>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</si>
  <si>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</si>
  <si>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</si>
  <si>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</si>
  <si>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</si>
  <si>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</si>
  <si>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</si>
  <si>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</si>
  <si>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</si>
  <si>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</si>
  <si>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</si>
  <si>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</si>
  <si>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</si>
  <si>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</si>
  <si>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</si>
  <si>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</si>
  <si>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</si>
  <si>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</si>
  <si>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</si>
  <si>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</si>
  <si>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</si>
  <si>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</si>
  <si>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</si>
  <si>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</si>
  <si>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</si>
  <si>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</si>
  <si>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</si>
  <si>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</si>
  <si>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</si>
  <si>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</si>
  <si>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</si>
  <si>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</si>
  <si>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</si>
  <si>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</si>
  <si>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</si>
  <si>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</si>
  <si>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</si>
  <si>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</si>
  <si>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</si>
  <si>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</si>
  <si>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</si>
  <si>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</si>
  <si>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</si>
  <si>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</si>
  <si>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</si>
  <si>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</si>
  <si>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</si>
  <si>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</si>
  <si>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</si>
  <si>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</si>
  <si>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</si>
  <si>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</si>
  <si>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</si>
  <si>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</si>
  <si>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</si>
  <si>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</si>
  <si>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</si>
  <si>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</si>
  <si>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</si>
  <si>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</si>
  <si>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</si>
  <si>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</si>
  <si>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</si>
  <si>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</si>
  <si>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</si>
  <si>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</si>
  <si>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</si>
  <si>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</si>
  <si>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</si>
  <si>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</si>
  <si>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</si>
  <si>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</si>
  <si>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</si>
  <si>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</si>
  <si>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</si>
  <si>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</si>
  <si>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</si>
  <si>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</si>
  <si>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</si>
  <si>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</si>
  <si>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</si>
  <si>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</si>
  <si>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</si>
  <si>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</si>
  <si>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</si>
  <si>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</si>
  <si>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</si>
  <si>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</si>
  <si>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</si>
  <si>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</si>
  <si>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</si>
  <si>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</si>
  <si>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</si>
  <si>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</si>
  <si>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</si>
  <si>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</si>
  <si>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</si>
  <si>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</si>
  <si>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</si>
  <si>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</si>
  <si>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</si>
  <si>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</si>
  <si>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</si>
  <si>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</si>
  <si>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</si>
  <si>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</si>
  <si>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</si>
  <si>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</si>
  <si>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</si>
  <si>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</si>
  <si>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</si>
  <si>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</si>
  <si>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</si>
  <si>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</si>
  <si>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</si>
  <si>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</si>
  <si>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</si>
  <si>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</si>
  <si>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</si>
  <si>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</si>
  <si>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</si>
  <si>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</si>
  <si>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</si>
  <si>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</si>
  <si>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</si>
  <si>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</si>
  <si>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</si>
  <si>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</si>
  <si>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</si>
  <si>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</si>
  <si>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</si>
  <si>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</si>
  <si>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</si>
  <si>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</si>
  <si>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</si>
  <si>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</si>
  <si>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</si>
  <si>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</si>
  <si>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</si>
  <si>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</si>
  <si>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</si>
  <si>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</si>
  <si>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</si>
  <si>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</si>
  <si>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</si>
  <si>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</si>
  <si>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</si>
  <si>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</si>
  <si>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</si>
  <si>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</si>
  <si>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</si>
  <si>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</si>
  <si>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</si>
  <si>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</si>
  <si>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</si>
  <si>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</si>
  <si>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</si>
  <si>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</si>
  <si>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</si>
  <si>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</si>
  <si>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</si>
  <si>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</si>
  <si>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</si>
  <si>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</si>
  <si>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</si>
  <si>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</si>
  <si>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</si>
  <si>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</si>
  <si>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</si>
  <si>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</si>
  <si>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</si>
  <si>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</si>
  <si>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</si>
  <si>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</si>
  <si>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</si>
  <si>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</si>
  <si>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</si>
  <si>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</si>
  <si>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</si>
  <si>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</si>
  <si>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</si>
  <si>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</si>
  <si>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</si>
  <si>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</si>
  <si>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</si>
  <si>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</si>
  <si>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</si>
  <si>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</si>
  <si>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</si>
  <si>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</si>
  <si>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</si>
  <si>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</si>
  <si>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</si>
  <si>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</si>
  <si>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</si>
  <si>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</si>
  <si>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</si>
  <si>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</si>
  <si>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</si>
  <si>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</si>
  <si>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</si>
  <si>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</si>
  <si>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</si>
  <si>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</si>
  <si>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</si>
  <si>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</si>
  <si>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</si>
  <si>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</si>
  <si>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</si>
  <si>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</si>
  <si>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</si>
  <si>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</si>
  <si>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</si>
  <si>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</si>
  <si>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</si>
  <si>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</si>
  <si>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</si>
  <si>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</si>
  <si>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</si>
  <si>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</si>
  <si>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</si>
  <si>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</si>
  <si>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</si>
  <si>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</si>
  <si>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</si>
  <si>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</si>
  <si>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</si>
  <si>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</si>
  <si>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</si>
  <si>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</si>
  <si>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</si>
  <si>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</si>
  <si>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</si>
  <si>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</si>
  <si>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</si>
  <si>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</si>
  <si>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</si>
  <si>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</si>
  <si>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</si>
  <si>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</si>
  <si>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</si>
  <si>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</si>
  <si>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</si>
  <si>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</si>
  <si>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</si>
  <si>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</si>
  <si>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</si>
  <si>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</si>
  <si>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</si>
  <si>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</si>
  <si>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</si>
  <si>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</si>
  <si>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</si>
  <si>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</si>
  <si>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</si>
  <si>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</si>
  <si>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</si>
  <si>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</si>
  <si>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</si>
  <si>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</si>
  <si>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</si>
  <si>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</si>
  <si>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</si>
  <si>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</si>
  <si>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</si>
  <si>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</si>
  <si>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</si>
  <si>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</si>
  <si>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</si>
  <si>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</si>
  <si>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</si>
  <si>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</si>
  <si>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</si>
  <si>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</si>
  <si>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</si>
  <si>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</si>
  <si>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</si>
  <si>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</si>
  <si>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</si>
  <si>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</si>
  <si>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</si>
  <si>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</si>
  <si>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</si>
  <si>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</si>
  <si>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</si>
  <si>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</si>
  <si>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</si>
  <si>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</si>
  <si>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</si>
  <si>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</si>
  <si>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</si>
  <si>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</si>
  <si>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</si>
  <si>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</si>
  <si>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</si>
  <si>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</si>
  <si>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</si>
  <si>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</si>
  <si>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</si>
  <si>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</si>
  <si>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</si>
  <si>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</si>
  <si>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</si>
  <si>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</si>
  <si>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</si>
  <si>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</si>
  <si>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</si>
  <si>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</si>
  <si>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</si>
  <si>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</si>
  <si>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</si>
  <si>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</si>
  <si>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</si>
  <si>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</si>
  <si>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</si>
  <si>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</si>
  <si>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</si>
  <si>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</si>
  <si>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</si>
  <si>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</si>
  <si>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</si>
  <si>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</si>
  <si>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</si>
  <si>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</si>
  <si>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</si>
  <si>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</si>
  <si>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</si>
  <si>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</si>
  <si>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</si>
  <si>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</si>
  <si>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</si>
  <si>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</si>
  <si>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</si>
  <si>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</si>
  <si>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</si>
  <si>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</si>
  <si>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</si>
  <si>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</si>
  <si>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</si>
  <si>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</si>
  <si>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</si>
  <si>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</si>
  <si>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</si>
  <si>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</si>
  <si>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</si>
  <si>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</si>
  <si>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</si>
  <si>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</si>
  <si>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</si>
  <si>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</si>
  <si>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</si>
  <si>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</si>
  <si>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</si>
  <si>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</si>
  <si>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</si>
  <si>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</si>
  <si>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</si>
  <si>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</si>
  <si>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</si>
  <si>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</si>
  <si>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</si>
  <si>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</si>
  <si>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</si>
  <si>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</si>
  <si>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</si>
  <si>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</si>
  <si>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</si>
  <si>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</si>
  <si>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</si>
  <si>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</si>
  <si>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</si>
  <si>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</si>
  <si>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</si>
  <si>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</si>
  <si>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</si>
  <si>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</si>
  <si>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</si>
  <si>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</si>
  <si>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</si>
  <si>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</si>
  <si>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</si>
  <si>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</si>
  <si>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</si>
  <si>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</si>
  <si>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</si>
  <si>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</si>
  <si>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</si>
  <si>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</si>
  <si>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</si>
  <si>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</si>
  <si>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</si>
  <si>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</si>
  <si>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</si>
  <si>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</si>
  <si>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</si>
  <si>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</si>
  <si>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</si>
  <si>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</si>
  <si>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</si>
  <si>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</si>
  <si>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</si>
  <si>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</si>
  <si>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</si>
  <si>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</si>
  <si>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</si>
  <si>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</si>
  <si>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</si>
  <si>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</si>
  <si>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</si>
  <si>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</si>
  <si>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</si>
  <si>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</si>
  <si>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</si>
  <si>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</si>
  <si>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</si>
  <si>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</si>
  <si>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</si>
  <si>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</si>
  <si>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</si>
  <si>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</si>
  <si>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</si>
  <si>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</si>
  <si>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</si>
  <si>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</si>
  <si>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</si>
  <si>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</si>
  <si>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</si>
  <si>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</si>
  <si>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</si>
  <si>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</si>
  <si>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</si>
  <si>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</si>
  <si>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</si>
  <si>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</si>
  <si>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</si>
  <si>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</si>
  <si>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</si>
  <si>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</si>
  <si>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</si>
  <si>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</si>
  <si>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</si>
  <si>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</si>
  <si>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</si>
  <si>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</si>
  <si>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</si>
  <si>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</si>
  <si>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</si>
  <si>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</si>
  <si>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</si>
  <si>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</si>
  <si>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</si>
  <si>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</si>
  <si>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</si>
  <si>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</si>
  <si>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</si>
  <si>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</si>
  <si>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</si>
  <si>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</si>
  <si>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</si>
  <si>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</si>
  <si>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</si>
  <si>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</si>
  <si>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</si>
  <si>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</si>
  <si>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</si>
  <si>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</si>
  <si>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</si>
  <si>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</si>
  <si>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</si>
  <si>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</si>
  <si>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</si>
  <si>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</si>
  <si>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</si>
  <si>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</si>
  <si>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</si>
  <si>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</si>
  <si>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</si>
  <si>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</si>
  <si>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</si>
  <si>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</si>
  <si>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</si>
  <si>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</si>
  <si>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</si>
  <si>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</si>
  <si>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</si>
  <si>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</si>
  <si>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</si>
  <si>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</si>
  <si>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</si>
  <si>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</si>
  <si>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</si>
  <si>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</si>
  <si>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</si>
  <si>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</si>
  <si>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</si>
  <si>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</si>
  <si>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</si>
  <si>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</si>
  <si>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</si>
  <si>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</si>
  <si>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</si>
  <si>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</si>
  <si>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</si>
  <si>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</si>
  <si>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</si>
  <si>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</si>
  <si>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</si>
  <si>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</si>
  <si>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</si>
  <si>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</si>
  <si>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</si>
  <si>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</si>
  <si>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</si>
  <si>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</si>
  <si>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</si>
  <si>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</si>
  <si>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</si>
  <si>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</si>
  <si>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</si>
  <si>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</si>
  <si>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</si>
  <si>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</si>
  <si>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</si>
  <si>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</si>
  <si>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</si>
  <si>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</si>
  <si>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</si>
  <si>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</si>
  <si>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</si>
  <si>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</si>
  <si>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</si>
  <si>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</si>
  <si>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</si>
  <si>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</si>
  <si>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</si>
  <si>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</si>
  <si>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</si>
  <si>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</si>
  <si>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</si>
  <si>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</si>
  <si>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</si>
  <si>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</si>
  <si>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</si>
  <si>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</si>
  <si>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</si>
  <si>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</si>
  <si>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</si>
  <si>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</si>
  <si>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</si>
  <si>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</si>
  <si>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</si>
  <si>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</si>
  <si>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</si>
  <si>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</si>
  <si>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</si>
  <si>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</si>
  <si>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</si>
  <si>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</si>
  <si>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</si>
  <si>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</si>
  <si>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</si>
  <si>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</si>
  <si>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</si>
  <si>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</si>
  <si>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</si>
  <si>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</si>
  <si>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</si>
  <si>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</si>
  <si>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</si>
  <si>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</si>
  <si>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</si>
  <si>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</si>
  <si>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</si>
  <si>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</si>
  <si>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</si>
  <si>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</si>
  <si>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</si>
  <si>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</si>
  <si>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</si>
  <si>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</si>
  <si>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</si>
  <si>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</si>
  <si>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</si>
  <si>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</si>
  <si>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</si>
  <si>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</si>
  <si>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</si>
  <si>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</si>
  <si>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</si>
  <si>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</si>
  <si>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</si>
  <si>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</si>
  <si>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</si>
  <si>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</si>
  <si>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</si>
  <si>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</si>
  <si>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</si>
  <si>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</si>
  <si>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</si>
  <si>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</si>
  <si>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</si>
  <si>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</si>
  <si>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</si>
  <si>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</si>
  <si>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</si>
  <si>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</si>
  <si>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</si>
  <si>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</si>
  <si>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</si>
  <si>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</si>
  <si>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</si>
  <si>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</si>
  <si>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</si>
  <si>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</si>
  <si>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</si>
  <si>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</si>
  <si>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</si>
  <si>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</si>
  <si>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</si>
  <si>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</si>
  <si>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</si>
  <si>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</si>
  <si>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</si>
  <si>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</si>
  <si>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</si>
  <si>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</si>
  <si>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</si>
  <si>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</si>
  <si>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</si>
  <si>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</si>
  <si>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</si>
  <si>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</si>
  <si>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</si>
  <si>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</si>
  <si>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</si>
  <si>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</si>
  <si>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</si>
  <si>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</si>
  <si>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</si>
  <si>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</si>
  <si>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</si>
  <si>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</si>
  <si>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</si>
  <si>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</si>
  <si>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</si>
  <si>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</si>
  <si>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</si>
  <si>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</si>
  <si>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</si>
  <si>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</si>
  <si>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</si>
  <si>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</si>
  <si>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</si>
  <si>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</si>
  <si>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</si>
  <si>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</si>
  <si>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</si>
  <si>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</si>
  <si>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</si>
  <si>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</si>
  <si>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</si>
  <si>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</si>
  <si>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</si>
  <si>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</si>
  <si>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</si>
  <si>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</si>
  <si>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</si>
  <si>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</si>
  <si>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</si>
  <si>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</si>
  <si>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</si>
  <si>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</si>
  <si>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</si>
  <si>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</si>
  <si>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</si>
  <si>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</si>
  <si>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</si>
  <si>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</si>
  <si>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</si>
  <si>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</si>
  <si>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</si>
  <si>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</si>
  <si>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</si>
  <si>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</si>
  <si>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</si>
  <si>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</si>
  <si>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</si>
  <si>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</si>
  <si>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</si>
  <si>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</si>
  <si>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</si>
  <si>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</si>
  <si>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</si>
  <si>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</si>
  <si>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</si>
  <si>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</si>
  <si>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</si>
  <si>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</si>
  <si>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</si>
  <si>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</si>
  <si>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</si>
  <si>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</si>
  <si>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</si>
  <si>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</si>
  <si>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</si>
  <si>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</si>
  <si>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</si>
  <si>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</si>
  <si>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</si>
  <si>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</si>
  <si>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</si>
  <si>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</si>
  <si>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</si>
  <si>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</si>
  <si>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</si>
  <si>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</si>
  <si>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</si>
  <si>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</si>
  <si>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</si>
  <si>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</si>
  <si>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</si>
  <si>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</si>
  <si>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</si>
  <si>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</si>
  <si>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</si>
  <si>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</si>
  <si>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</si>
  <si>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</si>
  <si>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</si>
  <si>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</si>
  <si>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</si>
  <si>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</si>
  <si>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</si>
  <si>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</si>
  <si>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</si>
  <si>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</si>
  <si>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</si>
  <si>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</si>
  <si>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</si>
  <si>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</si>
  <si>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</si>
  <si>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</si>
  <si>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</si>
  <si>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</si>
  <si>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</si>
  <si>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</si>
  <si>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</si>
  <si>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</si>
  <si>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</si>
  <si>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</si>
  <si>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</si>
  <si>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</si>
  <si>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</si>
  <si>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</si>
  <si>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</si>
  <si>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</si>
  <si>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</si>
  <si>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</si>
  <si>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</si>
  <si>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</si>
  <si>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</si>
  <si>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</si>
  <si>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</si>
  <si>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</si>
  <si>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</si>
  <si>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</si>
  <si>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</si>
  <si>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</si>
  <si>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</si>
  <si>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</si>
  <si>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</si>
  <si>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</si>
  <si>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</si>
  <si>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</si>
  <si>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</si>
  <si>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</si>
  <si>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</si>
  <si>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</si>
  <si>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</si>
  <si>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</si>
  <si>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</si>
  <si>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</si>
  <si>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</si>
  <si>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</si>
  <si>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</si>
  <si>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</si>
  <si>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</si>
  <si>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</si>
  <si>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</si>
  <si>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</si>
  <si>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</si>
  <si>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</si>
  <si>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</si>
  <si>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</si>
  <si>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</si>
  <si>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</si>
  <si>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</si>
  <si>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</si>
  <si>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</si>
  <si>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</si>
  <si>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</si>
  <si>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</si>
  <si>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</si>
  <si>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</si>
  <si>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</si>
  <si>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</si>
  <si>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</si>
  <si>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</si>
  <si>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</si>
  <si>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</si>
  <si>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</si>
  <si>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</si>
  <si>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</si>
  <si>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</si>
  <si>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</si>
  <si>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</si>
  <si>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</si>
  <si>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</si>
  <si>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</si>
  <si>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</si>
  <si>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</si>
  <si>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</si>
  <si>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</si>
  <si>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</si>
  <si>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</si>
  <si>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</si>
  <si>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</si>
  <si>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</si>
  <si>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</si>
  <si>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</si>
  <si>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</si>
  <si>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</si>
  <si>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</si>
  <si>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</si>
  <si>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</si>
  <si>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</si>
  <si>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</si>
  <si>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</si>
  <si>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</si>
  <si>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</si>
  <si>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</si>
  <si>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</si>
  <si>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</si>
  <si>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</si>
  <si>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</si>
  <si>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</si>
  <si>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</si>
  <si>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</si>
  <si>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</si>
  <si>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</si>
  <si>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</si>
  <si>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</si>
  <si>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</si>
  <si>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</si>
  <si>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</si>
  <si>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</si>
  <si>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</si>
  <si>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</si>
  <si>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</si>
  <si>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</si>
  <si>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</si>
  <si>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</si>
  <si>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</si>
  <si>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</si>
  <si>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</si>
  <si>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</si>
  <si>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</si>
  <si>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</si>
  <si>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</si>
  <si>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</si>
  <si>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</si>
  <si>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</si>
  <si>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</si>
  <si>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</si>
  <si>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</si>
  <si>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</si>
  <si>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</si>
  <si>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</si>
  <si>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</si>
  <si>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</si>
  <si>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</si>
  <si>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</si>
  <si>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</si>
  <si>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</si>
  <si>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</si>
  <si>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</si>
  <si>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</si>
  <si>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</si>
  <si>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</si>
  <si>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</si>
  <si>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</si>
  <si>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</si>
  <si>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</si>
  <si>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</si>
  <si>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</si>
  <si>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</si>
  <si>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</si>
  <si>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</si>
  <si>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</si>
  <si>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</si>
  <si>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</si>
  <si>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</si>
  <si>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</si>
  <si>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</si>
  <si>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</si>
  <si>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</si>
  <si>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</si>
  <si>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</si>
  <si>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</si>
  <si>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</si>
  <si>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</si>
  <si>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</si>
  <si>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</si>
  <si>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</si>
  <si>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</si>
  <si>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</si>
  <si>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</si>
  <si>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</si>
  <si>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</si>
  <si>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</si>
  <si>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</si>
  <si>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</si>
  <si>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</si>
  <si>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</si>
  <si>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</si>
  <si>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</si>
  <si>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</si>
  <si>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</si>
  <si>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</si>
  <si>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</si>
  <si>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</si>
  <si>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</si>
  <si>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</si>
  <si>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</si>
  <si>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</si>
  <si>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</si>
  <si>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</si>
  <si>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</si>
  <si>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</si>
  <si>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</si>
  <si>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</si>
  <si>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</si>
  <si>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</si>
  <si>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</si>
  <si>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</si>
  <si>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</si>
  <si>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</si>
  <si>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</si>
  <si>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</si>
  <si>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</si>
  <si>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</si>
  <si>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</si>
  <si>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</si>
  <si>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</si>
  <si>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</si>
  <si>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</si>
  <si>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</si>
  <si>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</si>
  <si>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</si>
  <si>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</si>
  <si>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</si>
  <si>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</si>
  <si>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</si>
  <si>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</si>
  <si>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</si>
  <si>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</si>
  <si>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</si>
  <si>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</si>
  <si>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</si>
  <si>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</si>
  <si>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</si>
  <si>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</si>
  <si>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</si>
  <si>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</si>
  <si>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</si>
  <si>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</si>
  <si>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</si>
  <si>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</si>
  <si>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</si>
  <si>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</si>
  <si>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</si>
  <si>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</si>
  <si>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</si>
  <si>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</si>
  <si>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</si>
  <si>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</si>
  <si>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</si>
  <si>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</si>
  <si>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</si>
  <si>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</si>
  <si>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</si>
  <si>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</si>
  <si>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</si>
  <si>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</si>
  <si>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</si>
  <si>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</si>
  <si>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</si>
  <si>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</si>
  <si>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</si>
  <si>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</si>
  <si>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</si>
  <si>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</si>
  <si>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</si>
  <si>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</si>
  <si>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</si>
  <si>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</si>
  <si>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</si>
  <si>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</si>
  <si>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</si>
  <si>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</si>
  <si>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</si>
  <si>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</si>
  <si>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</si>
  <si>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</si>
  <si>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</si>
  <si>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</si>
  <si>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</si>
  <si>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</si>
  <si>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</si>
  <si>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</si>
  <si>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</si>
  <si>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</si>
  <si>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</si>
  <si>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</si>
  <si>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</si>
  <si>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</si>
  <si>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</si>
  <si>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</si>
  <si>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</si>
  <si>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</si>
  <si>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</si>
  <si>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</si>
  <si>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</si>
  <si>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</si>
  <si>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</si>
  <si>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</si>
  <si>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</si>
  <si>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</si>
  <si>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</si>
  <si>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</si>
  <si>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</si>
  <si>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</si>
  <si>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</si>
  <si>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</si>
  <si>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</si>
  <si>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</si>
  <si>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</si>
  <si>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</si>
  <si>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</si>
  <si>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</si>
  <si>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</si>
  <si>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</si>
  <si>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</si>
  <si>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</si>
  <si>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</si>
  <si>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</si>
  <si>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</si>
  <si>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</si>
  <si>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</si>
  <si>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</si>
  <si>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</si>
  <si>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</si>
  <si>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</si>
  <si>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</si>
  <si>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</si>
  <si>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</si>
  <si>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</si>
  <si>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</si>
  <si>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</si>
  <si>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</si>
  <si>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</si>
  <si>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</si>
  <si>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</si>
  <si>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</si>
  <si>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</si>
  <si>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</si>
  <si>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</si>
  <si>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</si>
  <si>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</si>
  <si>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</si>
  <si>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</si>
  <si>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</si>
  <si>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</si>
  <si>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</si>
  <si>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</si>
  <si>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</si>
  <si>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</si>
  <si>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</si>
  <si>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</si>
  <si>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</si>
  <si>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</si>
  <si>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</si>
  <si>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</si>
  <si>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</si>
  <si>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</si>
  <si>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</si>
  <si>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</si>
  <si>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</si>
  <si>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</si>
  <si>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</si>
  <si>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</si>
  <si>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</si>
  <si>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</si>
  <si>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</si>
  <si>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</si>
  <si>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</si>
  <si>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</si>
  <si>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</si>
  <si>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</si>
  <si>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</si>
  <si>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</si>
  <si>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</si>
  <si>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</si>
  <si>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</si>
  <si>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</si>
  <si>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</si>
  <si>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</si>
  <si>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</si>
  <si>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</si>
  <si>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</si>
  <si>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</si>
  <si>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</si>
  <si>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</si>
  <si>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</si>
  <si>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</si>
  <si>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</si>
  <si>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</si>
  <si>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</si>
  <si>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</si>
  <si>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</si>
  <si>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</si>
  <si>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</si>
  <si>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</si>
  <si>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</si>
  <si>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</si>
  <si>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</si>
  <si>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</si>
  <si>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</si>
  <si>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</si>
  <si>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</si>
  <si>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</si>
  <si>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</si>
  <si>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</si>
  <si>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</si>
  <si>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</si>
  <si>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</si>
  <si>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</si>
  <si>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</si>
  <si>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</si>
  <si>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</si>
  <si>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</si>
  <si>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</si>
  <si>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</si>
  <si>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</si>
  <si>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</si>
  <si>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</si>
  <si>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</si>
  <si>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</si>
  <si>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</si>
  <si>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</si>
  <si>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</si>
  <si>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</si>
  <si>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</si>
  <si>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</si>
  <si>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</si>
  <si>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</si>
  <si>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</si>
  <si>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</si>
  <si>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</si>
  <si>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</si>
  <si>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</si>
  <si>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</si>
  <si>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</si>
  <si>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</si>
  <si>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</si>
  <si>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</si>
  <si>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</si>
  <si>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</si>
  <si>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</si>
  <si>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</si>
  <si>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</si>
  <si>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</si>
  <si>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</si>
  <si>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</si>
  <si>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</si>
  <si>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</si>
  <si>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</si>
  <si>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</si>
  <si>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</si>
  <si>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</si>
  <si>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</si>
  <si>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</si>
  <si>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</si>
  <si>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</si>
  <si>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</si>
  <si>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</si>
  <si>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</si>
  <si>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</si>
  <si>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</si>
  <si>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</si>
  <si>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</si>
  <si>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</si>
  <si>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</si>
  <si>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</si>
  <si>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</si>
  <si>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</si>
  <si>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</si>
  <si>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</si>
  <si>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</si>
  <si>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</si>
  <si>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</si>
  <si>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</si>
  <si>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</si>
  <si>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</si>
  <si>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</si>
  <si>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</si>
  <si>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</si>
  <si>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</si>
  <si>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</si>
  <si>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</si>
  <si>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</si>
  <si>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</si>
  <si>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</si>
  <si>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</si>
  <si>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</si>
  <si>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</si>
  <si>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</si>
  <si>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</si>
  <si>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</si>
  <si>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</si>
  <si>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</si>
  <si>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</si>
  <si>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</si>
  <si>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</si>
  <si>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</si>
  <si>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</si>
  <si>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</si>
  <si>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</si>
  <si>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</si>
  <si>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</si>
  <si>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</si>
  <si>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</si>
  <si>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</si>
  <si>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</si>
  <si>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</si>
  <si>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</si>
  <si>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</si>
  <si>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</si>
  <si>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</si>
  <si>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</si>
  <si>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</si>
  <si>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</si>
  <si>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</si>
  <si>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</si>
  <si>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</si>
  <si>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</si>
  <si>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</si>
  <si>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</si>
  <si>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</si>
  <si>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</si>
  <si>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</si>
  <si>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</si>
  <si>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</si>
  <si>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</si>
  <si>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</si>
  <si>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</si>
  <si>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</si>
  <si>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</si>
  <si>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</si>
  <si>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</si>
  <si>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</si>
  <si>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</si>
  <si>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</si>
  <si>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</si>
  <si>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</si>
  <si>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</si>
  <si>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</si>
  <si>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</si>
  <si>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</si>
  <si>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</si>
  <si>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</si>
  <si>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</si>
  <si>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</si>
  <si>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</si>
  <si>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</si>
  <si>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</si>
  <si>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</si>
  <si>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</si>
  <si>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</si>
  <si>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</si>
  <si>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</si>
  <si>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</si>
  <si>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</si>
  <si>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</si>
  <si>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</si>
  <si>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</si>
  <si>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</si>
  <si>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</si>
  <si>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</si>
  <si>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</si>
  <si>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</si>
  <si>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</si>
  <si>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</si>
  <si>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</si>
  <si>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</si>
  <si>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</si>
  <si>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</si>
  <si>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</si>
  <si>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</si>
  <si>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</si>
  <si>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</si>
  <si>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</si>
  <si>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</si>
  <si>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</si>
  <si>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</si>
  <si>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</si>
  <si>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</si>
  <si>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</si>
  <si>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</si>
  <si>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</si>
  <si>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</si>
  <si>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</si>
  <si>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</si>
  <si>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</si>
  <si>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</si>
  <si>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</si>
  <si>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</si>
  <si>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</si>
  <si>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</si>
  <si>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</si>
  <si>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</si>
  <si>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</si>
  <si>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</si>
  <si>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</si>
  <si>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</si>
  <si>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</si>
  <si>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</si>
  <si>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</si>
  <si>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</si>
  <si>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</si>
  <si>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</si>
  <si>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</si>
  <si>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</si>
  <si>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</si>
  <si>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</si>
  <si>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</si>
  <si>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</si>
  <si>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</si>
  <si>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</si>
  <si>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</si>
  <si>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</si>
  <si>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</si>
  <si>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</si>
  <si>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</si>
  <si>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</si>
  <si>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</si>
  <si>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</si>
  <si>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</si>
  <si>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</si>
  <si>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</si>
  <si>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</si>
  <si>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</si>
  <si>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</si>
  <si>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</si>
  <si>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</si>
  <si>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</si>
  <si>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</si>
  <si>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</si>
  <si>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</si>
  <si>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</si>
  <si>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</si>
  <si>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</si>
  <si>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</si>
  <si>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</si>
  <si>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</si>
  <si>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</si>
  <si>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</si>
  <si>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</si>
  <si>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</si>
  <si>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</si>
  <si>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</si>
  <si>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</si>
  <si>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</si>
  <si>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</si>
  <si>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</si>
  <si>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</si>
  <si>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</si>
  <si>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</si>
  <si>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</si>
  <si>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</si>
  <si>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</si>
  <si>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</si>
  <si>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</si>
  <si>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</si>
  <si>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</si>
  <si>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</si>
  <si>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</si>
  <si>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</si>
  <si>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</si>
  <si>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</si>
  <si>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</si>
  <si>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</si>
  <si>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</si>
  <si>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</si>
  <si>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</si>
  <si>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</si>
  <si>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</si>
  <si>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</si>
  <si>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</si>
  <si>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</si>
  <si>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</si>
  <si>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</si>
  <si>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</si>
  <si>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</si>
  <si>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</si>
  <si>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</si>
  <si>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</si>
  <si>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</si>
  <si>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</si>
  <si>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</si>
  <si>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</si>
  <si>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</si>
  <si>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</si>
  <si>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</si>
  <si>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</si>
  <si>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</si>
  <si>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</si>
  <si>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</si>
  <si>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</si>
  <si>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</si>
  <si>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</si>
  <si>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</si>
  <si>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</si>
  <si>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</si>
  <si>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</si>
  <si>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</si>
  <si>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</si>
  <si>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</si>
  <si>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</si>
  <si>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</si>
  <si>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</si>
  <si>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</si>
  <si>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</si>
  <si>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</si>
  <si>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</si>
  <si>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</si>
  <si>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</si>
  <si>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</si>
  <si>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</si>
  <si>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</si>
  <si>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</si>
  <si>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</si>
  <si>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</si>
  <si>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</si>
  <si>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</si>
  <si>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</si>
  <si>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</si>
  <si>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</si>
  <si>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</si>
  <si>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</si>
  <si>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</si>
  <si>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</si>
  <si>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</si>
  <si>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</si>
  <si>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</si>
  <si>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</si>
  <si>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</si>
  <si>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</si>
  <si>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</si>
  <si>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</si>
  <si>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</si>
  <si>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</si>
  <si>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</si>
  <si>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</si>
  <si>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</si>
  <si>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</si>
  <si>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</si>
  <si>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</si>
  <si>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</si>
  <si>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</si>
  <si>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</si>
  <si>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</si>
  <si>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</si>
  <si>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</si>
  <si>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</si>
  <si>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</si>
  <si>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</si>
  <si>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</si>
  <si>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</si>
  <si>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</si>
  <si>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</si>
  <si>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</si>
  <si>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</si>
  <si>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</si>
  <si>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</si>
  <si>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</si>
  <si>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</si>
  <si>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</si>
  <si>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</si>
  <si>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</si>
  <si>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</si>
  <si>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</si>
  <si>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</si>
  <si>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</si>
  <si>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</si>
  <si>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</si>
  <si>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</si>
  <si>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</si>
  <si>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</si>
  <si>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</si>
  <si>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</si>
  <si>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</si>
  <si>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</si>
  <si>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</si>
  <si>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</si>
  <si>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</si>
  <si>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</si>
  <si>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</si>
  <si>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</si>
  <si>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</si>
  <si>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</si>
  <si>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</si>
  <si>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</si>
  <si>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</si>
  <si>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</si>
  <si>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</si>
  <si>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</si>
  <si>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</si>
  <si>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</si>
  <si>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</si>
  <si>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</si>
  <si>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</si>
  <si>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</si>
  <si>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</si>
  <si>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</si>
  <si>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</si>
  <si>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</si>
  <si>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</si>
  <si>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</si>
  <si>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</si>
  <si>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</si>
  <si>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</si>
  <si>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</si>
  <si>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</si>
  <si>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</si>
  <si>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</si>
  <si>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</si>
  <si>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</si>
  <si>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</si>
  <si>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</si>
  <si>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</si>
  <si>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</si>
  <si>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</si>
  <si>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</si>
  <si>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</si>
  <si>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</si>
  <si>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</si>
  <si>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</si>
  <si>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</si>
  <si>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</si>
  <si>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</si>
  <si>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</si>
  <si>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</si>
  <si>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</si>
  <si>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</si>
  <si>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</si>
  <si>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</si>
  <si>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</si>
  <si>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</si>
  <si>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</si>
  <si>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</si>
  <si>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</si>
  <si>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</si>
  <si>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</si>
  <si>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</si>
  <si>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</si>
  <si>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</si>
  <si>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</si>
  <si>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</si>
  <si>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</si>
  <si>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</si>
  <si>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</si>
  <si>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</si>
  <si>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</si>
  <si>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</si>
  <si>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</si>
  <si>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</si>
  <si>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</si>
  <si>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</si>
  <si>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</si>
  <si>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</si>
  <si>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</si>
  <si>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</si>
  <si>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</si>
  <si>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</si>
  <si>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</si>
  <si>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</si>
  <si>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</si>
  <si>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</si>
  <si>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</si>
  <si>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</si>
  <si>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</si>
  <si>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</si>
  <si>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</si>
  <si>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</si>
  <si>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</si>
  <si>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</si>
  <si>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</si>
  <si>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</si>
  <si>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</si>
  <si>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</si>
  <si>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</si>
  <si>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</si>
  <si>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</si>
  <si>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</si>
  <si>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</si>
  <si>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</si>
  <si>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</si>
  <si>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</si>
  <si>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</si>
  <si>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</si>
  <si>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</si>
  <si>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</si>
  <si>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</si>
  <si>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</si>
  <si>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</si>
  <si>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</si>
  <si>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</si>
  <si>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</si>
  <si>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</si>
  <si>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</si>
  <si>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</si>
  <si>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</si>
  <si>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</si>
  <si>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</si>
  <si>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</si>
  <si>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</si>
  <si>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</si>
  <si>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</si>
  <si>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</si>
  <si>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</si>
  <si>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</si>
  <si>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</si>
  <si>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</si>
  <si>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</si>
  <si>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</si>
  <si>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</si>
  <si>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</si>
  <si>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</si>
  <si>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</si>
  <si>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</si>
  <si>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</si>
  <si>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</si>
  <si>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</si>
  <si>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</si>
  <si>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</si>
  <si>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</si>
  <si>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</si>
  <si>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</si>
  <si>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</si>
  <si>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</si>
  <si>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</si>
  <si>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</si>
  <si>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</si>
  <si>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</si>
  <si>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</si>
  <si>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</si>
  <si>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</si>
  <si>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</si>
  <si>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</si>
  <si>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</si>
  <si>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</si>
  <si>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</si>
  <si>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</si>
  <si>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</si>
  <si>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</si>
  <si>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</si>
  <si>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</si>
  <si>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</si>
  <si>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</si>
  <si>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</si>
  <si>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</si>
  <si>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</si>
  <si>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</si>
  <si>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</si>
  <si>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</si>
  <si>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</si>
  <si>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</si>
  <si>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</si>
  <si>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</si>
  <si>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</si>
  <si>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</si>
  <si>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</si>
  <si>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</si>
  <si>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</si>
  <si>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</si>
  <si>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</si>
  <si>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</si>
  <si>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</si>
  <si>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</si>
  <si>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</si>
  <si>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</si>
  <si>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</si>
  <si>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</si>
  <si>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</si>
  <si>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</si>
  <si>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</si>
  <si>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</si>
  <si>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</si>
  <si>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</si>
  <si>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</si>
  <si>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</si>
  <si>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</si>
  <si>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</si>
  <si>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</si>
  <si>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</si>
  <si>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</si>
  <si>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</si>
  <si>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</si>
  <si>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</si>
  <si>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</si>
  <si>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</si>
  <si>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</si>
  <si>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</si>
  <si>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</si>
  <si>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</si>
  <si>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</si>
  <si>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</si>
  <si>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</si>
  <si>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</si>
  <si>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</si>
  <si>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</si>
  <si>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</si>
  <si>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</si>
  <si>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</si>
  <si>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</si>
  <si>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</si>
  <si>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</si>
  <si>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</si>
  <si>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</si>
  <si>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</si>
  <si>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</si>
  <si>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</si>
  <si>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</si>
  <si>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</si>
  <si>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</si>
  <si>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</si>
  <si>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</si>
  <si>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</si>
  <si>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</si>
  <si>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</si>
  <si>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</si>
  <si>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</si>
  <si>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</si>
  <si>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</si>
  <si>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</si>
  <si>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</si>
  <si>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</si>
  <si>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</si>
  <si>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</si>
  <si>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</si>
  <si>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</si>
  <si>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</si>
  <si>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</si>
  <si>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</si>
  <si>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</si>
  <si>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</si>
  <si>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</si>
  <si>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</si>
  <si>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</si>
  <si>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</si>
  <si>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</si>
  <si>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</si>
  <si>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</si>
  <si>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</si>
  <si>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</si>
  <si>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</si>
  <si>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</si>
  <si>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</si>
  <si>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</si>
  <si>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</si>
  <si>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</si>
  <si>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</si>
  <si>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</si>
  <si>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</si>
  <si>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</si>
  <si>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</si>
  <si>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</si>
  <si>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</si>
  <si>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</si>
  <si>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</si>
  <si>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</si>
  <si>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</si>
  <si>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</si>
  <si>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</si>
  <si>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</si>
  <si>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</si>
  <si>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</si>
  <si>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</si>
  <si>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</si>
  <si>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</si>
  <si>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</si>
  <si>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</si>
  <si>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</si>
  <si>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</si>
  <si>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</si>
  <si>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</si>
  <si>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</si>
  <si>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</si>
  <si>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</si>
  <si>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</si>
  <si>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</si>
  <si>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</si>
  <si>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</si>
  <si>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</si>
  <si>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</si>
  <si>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</si>
  <si>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</si>
  <si>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</si>
  <si>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</si>
  <si>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</si>
  <si>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</si>
  <si>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</si>
  <si>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</si>
  <si>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</si>
  <si>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</si>
  <si>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</si>
  <si>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</si>
  <si>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</si>
  <si>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</si>
  <si>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</si>
  <si>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</si>
  <si>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</si>
  <si>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</si>
  <si>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</si>
  <si>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</si>
  <si>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</si>
  <si>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</si>
  <si>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</si>
  <si>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</si>
  <si>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</si>
  <si>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</si>
  <si>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</si>
  <si>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</si>
  <si>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</si>
  <si>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</si>
  <si>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</si>
  <si>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</si>
  <si>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</si>
  <si>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</si>
  <si>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</si>
  <si>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</si>
  <si>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</si>
  <si>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</si>
  <si>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</si>
  <si>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</si>
  <si>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</si>
  <si>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</si>
  <si>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</si>
  <si>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</si>
  <si>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</si>
  <si>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</si>
  <si>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</si>
  <si>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</si>
  <si>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</si>
  <si>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</si>
  <si>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</si>
  <si>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</si>
  <si>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</si>
  <si>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</si>
  <si>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</si>
  <si>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</si>
  <si>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</si>
  <si>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</si>
  <si>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</si>
  <si>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</si>
  <si>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</si>
  <si>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</si>
  <si>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</si>
  <si>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</si>
  <si>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</si>
  <si>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</si>
  <si>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</si>
  <si>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</si>
  <si>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</si>
  <si>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</si>
  <si>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</si>
  <si>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</si>
  <si>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</si>
  <si>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</si>
  <si>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</si>
  <si>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</si>
  <si>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</si>
  <si>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</si>
  <si>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</si>
  <si>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</si>
  <si>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</si>
  <si>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</si>
  <si>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</si>
  <si>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</si>
  <si>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</si>
  <si>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</si>
  <si>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</si>
  <si>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</si>
  <si>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</si>
  <si>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</si>
  <si>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</si>
  <si>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</si>
  <si>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</si>
  <si>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</si>
  <si>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</si>
  <si>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</si>
  <si>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</si>
  <si>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</si>
  <si>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</si>
  <si>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</si>
  <si>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</si>
  <si>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</si>
  <si>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</si>
  <si>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</si>
  <si>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</si>
  <si>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</si>
  <si>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</si>
  <si>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</si>
  <si>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</si>
  <si>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</si>
  <si>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</si>
  <si>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</si>
  <si>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</si>
  <si>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</si>
  <si>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</si>
  <si>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</si>
  <si>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</si>
  <si>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</si>
  <si>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</si>
  <si>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</si>
  <si>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</si>
  <si>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</si>
  <si>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</si>
  <si>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</si>
  <si>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</si>
  <si>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</si>
  <si>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</si>
  <si>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</si>
  <si>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</si>
  <si>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</si>
  <si>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</si>
  <si>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</si>
  <si>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</si>
  <si>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</si>
  <si>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</si>
  <si>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</si>
  <si>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</si>
  <si>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</si>
  <si>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</si>
  <si>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</si>
  <si>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</si>
  <si>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</si>
  <si>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</si>
  <si>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</si>
  <si>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</si>
  <si>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</si>
  <si>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</si>
  <si>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</si>
  <si>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</si>
  <si>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</si>
  <si>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</si>
  <si>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</si>
  <si>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</si>
  <si>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</si>
  <si>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</si>
  <si>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</si>
  <si>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</si>
  <si>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</si>
  <si>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</si>
  <si>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</si>
  <si>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</si>
  <si>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</si>
  <si>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</si>
  <si>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</si>
  <si>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</si>
  <si>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</si>
  <si>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</si>
  <si>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</si>
  <si>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</si>
  <si>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</si>
  <si>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</si>
  <si>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</si>
  <si>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</si>
  <si>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</si>
  <si>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</si>
  <si>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</si>
  <si>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</si>
  <si>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</si>
  <si>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</si>
  <si>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</si>
  <si>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</si>
  <si>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</si>
  <si>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</si>
  <si>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</si>
  <si>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</si>
  <si>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</si>
  <si>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</si>
  <si>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</si>
  <si>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</si>
  <si>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</si>
  <si>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</si>
  <si>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</si>
  <si>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</si>
  <si>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</si>
  <si>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</si>
  <si>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</si>
  <si>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</si>
  <si>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</si>
  <si>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</si>
  <si>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</si>
  <si>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</si>
  <si>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</si>
  <si>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</si>
  <si>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</si>
  <si>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</si>
  <si>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</si>
  <si>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</si>
  <si>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</si>
  <si>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</si>
  <si>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</si>
  <si>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</si>
  <si>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</si>
  <si>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</si>
  <si>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</si>
  <si>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</si>
  <si>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</si>
  <si>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</si>
  <si>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</si>
  <si>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</si>
  <si>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</si>
  <si>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</si>
  <si>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</si>
  <si>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</si>
  <si>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</si>
  <si>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</si>
  <si>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</si>
  <si>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</si>
  <si>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</si>
  <si>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</si>
  <si>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</si>
  <si>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</si>
  <si>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</si>
  <si>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</si>
  <si>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</si>
  <si>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</si>
  <si>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</si>
  <si>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</si>
  <si>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</si>
  <si>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</si>
  <si>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</si>
  <si>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</si>
  <si>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</si>
  <si>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</si>
  <si>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</si>
  <si>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</si>
  <si>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</si>
  <si>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</si>
  <si>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</si>
  <si>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</si>
  <si>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</si>
  <si>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</si>
  <si>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</si>
  <si>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</si>
  <si>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</si>
  <si>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</si>
  <si>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</si>
  <si>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</si>
  <si>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</si>
  <si>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</si>
  <si>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</si>
  <si>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</si>
  <si>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</si>
  <si>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</si>
  <si>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</si>
  <si>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</si>
  <si>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</si>
  <si>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</si>
  <si>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</si>
  <si>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</si>
  <si>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</si>
  <si>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</si>
  <si>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</si>
  <si>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</si>
  <si>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</si>
  <si>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</si>
  <si>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</si>
  <si>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</si>
  <si>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</si>
  <si>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</si>
  <si>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</si>
  <si>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</si>
  <si>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</si>
  <si>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</si>
  <si>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</si>
  <si>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</si>
  <si>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</si>
  <si>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</si>
  <si>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</si>
  <si>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</si>
  <si>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</si>
  <si>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</si>
  <si>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</si>
  <si>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</si>
  <si>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</si>
  <si>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</si>
  <si>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</si>
  <si>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</si>
  <si>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</si>
  <si>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</si>
  <si>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</si>
  <si>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</si>
  <si>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</si>
  <si>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</si>
  <si>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</si>
  <si>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</si>
  <si>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</si>
  <si>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</si>
  <si>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</si>
  <si>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</si>
  <si>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</si>
  <si>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</si>
  <si>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</si>
  <si>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</si>
  <si>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</si>
  <si>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</si>
  <si>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</si>
  <si>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</si>
  <si>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</si>
  <si>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</si>
  <si>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</si>
  <si>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</si>
  <si>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</si>
  <si>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</si>
  <si>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</si>
  <si>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</si>
  <si>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</si>
  <si>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</si>
  <si>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</si>
  <si>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</si>
  <si>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</si>
  <si>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</si>
  <si>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</si>
  <si>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</si>
  <si>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</si>
  <si>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</si>
  <si>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</si>
  <si>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</si>
  <si>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</si>
  <si>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</si>
  <si>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</si>
  <si>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</si>
  <si>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</si>
  <si>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</si>
  <si>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</si>
  <si>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</si>
  <si>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</si>
  <si>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</si>
  <si>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</si>
  <si>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</si>
  <si>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</si>
  <si>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</si>
  <si>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</si>
  <si>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</si>
  <si>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</si>
  <si>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</si>
  <si>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</si>
  <si>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</si>
  <si>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</si>
  <si>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</si>
  <si>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</si>
  <si>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</si>
  <si>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</si>
  <si>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</si>
  <si>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</si>
  <si>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</si>
  <si>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</si>
  <si>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</si>
  <si>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</si>
  <si>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</si>
  <si>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</si>
  <si>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</si>
  <si>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</si>
  <si>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</si>
  <si>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</si>
  <si>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</si>
  <si>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</si>
  <si>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</si>
  <si>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</si>
  <si>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</si>
  <si>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</si>
  <si>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</si>
  <si>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</si>
  <si>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</si>
  <si>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</si>
  <si>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</si>
  <si>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</si>
  <si>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</si>
  <si>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</si>
  <si>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</si>
  <si>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</si>
  <si>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</si>
  <si>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</si>
  <si>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</si>
  <si>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</si>
  <si>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</si>
  <si>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</si>
  <si>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</si>
  <si>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</si>
  <si>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</si>
  <si>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</si>
  <si>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</si>
  <si>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</si>
  <si>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</si>
  <si>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</si>
  <si>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</si>
  <si>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</si>
  <si>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</si>
  <si>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</si>
  <si>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</si>
  <si>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</si>
  <si>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</si>
  <si>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</si>
  <si>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</si>
  <si>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</si>
  <si>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</si>
  <si>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</si>
  <si>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</si>
  <si>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</si>
  <si>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</si>
  <si>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</si>
  <si>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</si>
  <si>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</si>
  <si>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</si>
  <si>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</si>
  <si>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</si>
  <si>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</si>
  <si>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</si>
  <si>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</si>
  <si>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</si>
  <si>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</si>
  <si>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</si>
  <si>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</si>
  <si>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</si>
  <si>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</si>
  <si>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</si>
  <si>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</si>
  <si>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</si>
  <si>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</si>
  <si>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</si>
  <si>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</si>
  <si>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</si>
  <si>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</si>
  <si>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</si>
  <si>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</si>
  <si>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</si>
  <si>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</si>
  <si>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</si>
  <si>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</si>
  <si>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</si>
  <si>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</si>
  <si>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</si>
  <si>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</si>
  <si>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</si>
  <si>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</si>
  <si>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</si>
  <si>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</si>
  <si>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</si>
  <si>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</si>
  <si>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</si>
  <si>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</si>
  <si>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</si>
  <si>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</si>
  <si>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</si>
  <si>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</si>
  <si>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</si>
  <si>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</si>
  <si>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</si>
  <si>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</si>
  <si>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</si>
  <si>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</si>
  <si>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</si>
  <si>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</si>
  <si>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</si>
  <si>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</si>
  <si>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</si>
  <si>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</si>
  <si>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</si>
  <si>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</si>
  <si>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</si>
  <si>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</si>
  <si>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</si>
  <si>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</si>
  <si>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</si>
  <si>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</si>
  <si>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</si>
  <si>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</si>
  <si>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</si>
  <si>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</si>
  <si>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</si>
  <si>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</si>
  <si>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</si>
  <si>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</si>
  <si>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</si>
  <si>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</si>
  <si>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</si>
  <si>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</si>
  <si>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</si>
  <si>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</si>
  <si>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</si>
  <si>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</si>
  <si>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</si>
  <si>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</si>
  <si>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</si>
  <si>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</si>
  <si>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</si>
  <si>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</si>
  <si>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</si>
  <si>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</si>
  <si>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</si>
  <si>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</si>
  <si>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</si>
  <si>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</si>
  <si>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</si>
  <si>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</si>
  <si>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</si>
  <si>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</si>
  <si>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</si>
  <si>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</si>
  <si>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</si>
  <si>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</si>
  <si>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</si>
  <si>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</si>
  <si>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</si>
  <si>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</si>
  <si>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</si>
  <si>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</si>
  <si>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</si>
  <si>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</si>
  <si>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</si>
  <si>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</si>
  <si>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</si>
  <si>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</si>
  <si>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</si>
  <si>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</si>
  <si>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</si>
  <si>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</si>
  <si>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</si>
  <si>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</si>
  <si>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</si>
  <si>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</si>
  <si>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</si>
  <si>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</si>
  <si>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</si>
  <si>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</si>
  <si>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</si>
  <si>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</si>
  <si>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</si>
  <si>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</si>
  <si>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</si>
  <si>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</si>
  <si>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</si>
  <si>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</si>
  <si>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</si>
  <si>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</si>
  <si>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</si>
  <si>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</si>
  <si>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</si>
  <si>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</si>
  <si>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</si>
  <si>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</si>
  <si>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</si>
  <si>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</si>
  <si>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</si>
  <si>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</si>
  <si>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</si>
  <si>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</si>
  <si>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</si>
  <si>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</si>
  <si>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</si>
  <si>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</si>
  <si>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</si>
  <si>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</si>
  <si>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</si>
  <si>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</si>
  <si>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</si>
  <si>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</si>
  <si>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</si>
  <si>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</si>
  <si>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</si>
  <si>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</si>
  <si>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</si>
  <si>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</si>
  <si>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</si>
  <si>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</si>
  <si>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</si>
  <si>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</si>
  <si>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</si>
  <si>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</si>
  <si>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</si>
  <si>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</si>
  <si>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</si>
  <si>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</si>
  <si>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</si>
  <si>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</si>
  <si>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</si>
  <si>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</si>
  <si>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</si>
  <si>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</si>
  <si>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</si>
  <si>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</si>
  <si>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</si>
  <si>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</si>
  <si>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</si>
  <si>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</si>
  <si>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</si>
  <si>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</si>
  <si>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</si>
  <si>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</si>
  <si>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</si>
  <si>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</si>
  <si>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</si>
  <si>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</si>
  <si>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</si>
  <si>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</si>
  <si>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</si>
  <si>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</si>
  <si>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</si>
  <si>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</si>
  <si>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</si>
  <si>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</si>
  <si>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</si>
  <si>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</si>
  <si>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</si>
  <si>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</si>
  <si>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</si>
  <si>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</si>
  <si>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</si>
  <si>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</si>
  <si>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</si>
  <si>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</si>
  <si>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</si>
  <si>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</si>
  <si>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</si>
  <si>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</si>
  <si>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</si>
  <si>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</si>
  <si>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</si>
  <si>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</si>
  <si>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</si>
  <si>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</si>
  <si>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</si>
  <si>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</si>
  <si>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</si>
  <si>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</si>
  <si>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</si>
  <si>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</si>
  <si>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</si>
  <si>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</si>
  <si>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</si>
  <si>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</si>
  <si>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</si>
  <si>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</si>
  <si>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</si>
  <si>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</si>
  <si>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</si>
  <si>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</si>
  <si>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</si>
  <si>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</si>
  <si>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</si>
  <si>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</si>
  <si>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</si>
  <si>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</si>
  <si>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</si>
  <si>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</si>
  <si>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</si>
  <si>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</si>
  <si>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</si>
  <si>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</si>
  <si>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</si>
  <si>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</si>
  <si>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</si>
  <si>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</si>
  <si>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</si>
  <si>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</si>
  <si>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</si>
  <si>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</si>
  <si>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</si>
  <si>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</si>
  <si>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</si>
  <si>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</si>
  <si>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</si>
  <si>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</si>
  <si>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</si>
  <si>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</si>
  <si>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</si>
  <si>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</si>
  <si>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</si>
  <si>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</si>
  <si>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</si>
  <si>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</si>
  <si>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</si>
  <si>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</si>
  <si>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</si>
  <si>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</si>
  <si>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</si>
  <si>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</si>
  <si>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</si>
  <si>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</si>
  <si>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</si>
  <si>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</si>
  <si>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</si>
  <si>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</si>
  <si>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</si>
  <si>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</si>
  <si>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</si>
  <si>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</si>
  <si>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</si>
  <si>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</si>
  <si>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</si>
  <si>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</si>
  <si>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</si>
  <si>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</si>
  <si>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</si>
  <si>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</si>
  <si>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</si>
  <si>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</si>
  <si>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</si>
  <si>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</si>
  <si>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</si>
  <si>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</si>
  <si>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</si>
  <si>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</si>
  <si>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</si>
  <si>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</si>
  <si>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</si>
  <si>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</si>
  <si>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</si>
  <si>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</si>
  <si>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</si>
  <si>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</si>
  <si>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</si>
  <si>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</si>
  <si>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</si>
  <si>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</si>
  <si>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</si>
  <si>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</si>
  <si>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</si>
  <si>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</si>
  <si>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</si>
  <si>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</si>
  <si>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</si>
  <si>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</si>
  <si>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</si>
  <si>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</si>
  <si>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</si>
  <si>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</si>
  <si>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</si>
  <si>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</si>
  <si>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</si>
  <si>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</si>
  <si>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</si>
  <si>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</si>
  <si>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</si>
  <si>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</si>
  <si>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</si>
  <si>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</si>
  <si>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</si>
  <si>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</si>
  <si>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</si>
  <si>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</si>
  <si>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</si>
  <si>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</si>
  <si>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</si>
  <si>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</si>
  <si>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</si>
  <si>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</si>
  <si>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</si>
  <si>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</si>
  <si>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</si>
  <si>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</si>
  <si>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</si>
  <si>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</si>
  <si>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</si>
  <si>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</si>
  <si>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</si>
  <si>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</si>
  <si>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</si>
  <si>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</si>
  <si>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</si>
  <si>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</si>
  <si>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</si>
  <si>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</si>
  <si>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</si>
  <si>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</si>
  <si>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</si>
  <si>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</si>
  <si>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</si>
  <si>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</si>
  <si>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</si>
  <si>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</si>
  <si>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</si>
  <si>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</si>
  <si>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</si>
  <si>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</si>
  <si>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</si>
  <si>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</si>
  <si>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</si>
  <si>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</si>
  <si>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</si>
  <si>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</si>
  <si>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</si>
  <si>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</si>
  <si>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</si>
  <si>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</si>
  <si>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</si>
  <si>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</si>
  <si>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</si>
  <si>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</si>
  <si>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</si>
  <si>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</si>
  <si>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</si>
  <si>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</si>
  <si>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</si>
  <si>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</si>
  <si>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</si>
  <si>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</si>
  <si>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</si>
  <si>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</si>
  <si>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</si>
  <si>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</si>
  <si>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</si>
  <si>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</si>
  <si>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</si>
  <si>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</si>
  <si>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</si>
  <si>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</si>
  <si>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</si>
  <si>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</si>
  <si>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</si>
  <si>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</si>
  <si>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</si>
  <si>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</si>
  <si>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</si>
  <si>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</si>
  <si>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</si>
  <si>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</si>
  <si>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</si>
  <si>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</si>
  <si>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</si>
  <si>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</si>
  <si>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</si>
  <si>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</si>
  <si>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</si>
  <si>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</si>
  <si>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</si>
  <si>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</si>
  <si>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</si>
  <si>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</si>
  <si>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</si>
  <si>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</si>
  <si>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</si>
  <si>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</si>
  <si>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</si>
  <si>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</si>
  <si>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</si>
  <si>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</si>
  <si>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</si>
  <si>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</si>
  <si>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</si>
  <si>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</si>
  <si>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</si>
  <si>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</si>
  <si>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</si>
  <si>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</si>
  <si>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</si>
  <si>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</si>
  <si>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</si>
  <si>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</si>
  <si>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</si>
  <si>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</si>
  <si>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</si>
  <si>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</si>
  <si>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</si>
  <si>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</si>
  <si>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</si>
  <si>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</si>
  <si>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</si>
  <si>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</si>
  <si>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</si>
  <si>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</si>
  <si>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</si>
  <si>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</si>
  <si>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</si>
  <si>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</si>
  <si>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</si>
  <si>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</si>
  <si>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</si>
  <si>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</si>
  <si>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</si>
  <si>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</si>
  <si>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</si>
  <si>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</si>
  <si>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</si>
  <si>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</si>
  <si>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</si>
  <si>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</si>
  <si>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</si>
  <si>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</si>
  <si>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</si>
  <si>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</si>
  <si>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</si>
  <si>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</si>
  <si>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</si>
  <si>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</si>
  <si>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</si>
  <si>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</si>
  <si>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</si>
  <si>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</si>
  <si>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</si>
  <si>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</si>
  <si>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</si>
  <si>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</si>
  <si>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</si>
  <si>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</si>
  <si>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</si>
  <si>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</si>
  <si>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</si>
  <si>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</si>
  <si>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</si>
  <si>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</si>
  <si>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</si>
  <si>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</si>
  <si>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</si>
  <si>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</si>
  <si>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</si>
  <si>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</si>
  <si>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</si>
  <si>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</si>
  <si>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</si>
  <si>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</si>
  <si>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</si>
  <si>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</si>
  <si>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</si>
  <si>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</si>
  <si>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</si>
  <si>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</si>
  <si>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</si>
  <si>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</si>
  <si>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</si>
  <si>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</si>
  <si>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</si>
  <si>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</si>
  <si>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</si>
  <si>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</si>
  <si>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</si>
  <si>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</si>
  <si>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</si>
  <si>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</si>
  <si>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</si>
  <si>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</si>
  <si>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</si>
  <si>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</si>
  <si>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</si>
  <si>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</si>
  <si>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</si>
  <si>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</si>
  <si>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</si>
  <si>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</si>
  <si>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</si>
  <si>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</si>
  <si>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</si>
  <si>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</si>
  <si>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</si>
  <si>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</si>
  <si>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</si>
  <si>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</si>
  <si>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</si>
  <si>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</si>
  <si>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</si>
  <si>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</si>
  <si>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</si>
  <si>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</si>
  <si>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</si>
  <si>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</si>
  <si>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</si>
  <si>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</si>
  <si>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</si>
  <si>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</si>
  <si>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</si>
  <si>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</si>
  <si>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</si>
  <si>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</si>
  <si>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</si>
  <si>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</si>
  <si>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</si>
  <si>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</si>
  <si>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</si>
  <si>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</si>
  <si>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</si>
  <si>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</si>
  <si>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</si>
  <si>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</si>
  <si>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</si>
  <si>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</si>
  <si>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</si>
  <si>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</si>
  <si>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</si>
  <si>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</si>
  <si>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</si>
  <si>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</si>
  <si>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</si>
  <si>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</si>
  <si>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</si>
  <si>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</si>
  <si>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</si>
  <si>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</si>
  <si>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</si>
  <si>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</si>
  <si>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</si>
  <si>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</si>
  <si>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</si>
  <si>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</si>
  <si>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</si>
  <si>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</si>
  <si>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</si>
  <si>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</si>
  <si>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</si>
  <si>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</si>
  <si>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</si>
  <si>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</si>
  <si>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</si>
  <si>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</si>
  <si>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</si>
  <si>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</si>
  <si>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</si>
  <si>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</si>
  <si>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</si>
  <si>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</si>
  <si>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</si>
  <si>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</si>
  <si>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</si>
  <si>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</si>
  <si>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</si>
  <si>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</si>
  <si>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</si>
  <si>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</si>
  <si>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</si>
  <si>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</si>
  <si>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</si>
  <si>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</si>
  <si>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</si>
  <si>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</si>
  <si>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</si>
  <si>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</si>
  <si>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</si>
  <si>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</si>
  <si>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</si>
  <si>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</si>
  <si>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</si>
  <si>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</si>
  <si>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</si>
  <si>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</si>
  <si>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</si>
  <si>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</si>
  <si>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</si>
  <si>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</si>
  <si>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</si>
  <si>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</si>
  <si>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</si>
  <si>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</si>
  <si>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</si>
  <si>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</si>
  <si>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</si>
  <si>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</si>
  <si>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</si>
  <si>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</si>
  <si>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</si>
  <si>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</si>
  <si>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</si>
  <si>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</si>
  <si>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</si>
  <si>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</si>
  <si>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</si>
  <si>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</si>
  <si>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</si>
  <si>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</si>
  <si>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</si>
  <si>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</si>
  <si>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</si>
  <si>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</si>
  <si>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</si>
  <si>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</si>
  <si>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</si>
  <si>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</si>
  <si>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</si>
  <si>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</si>
  <si>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</si>
  <si>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</si>
  <si>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</si>
  <si>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</si>
  <si>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</si>
  <si>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</si>
  <si>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</si>
  <si>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</si>
  <si>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</si>
  <si>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</si>
  <si>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</si>
  <si>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</si>
  <si>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</si>
  <si>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</si>
  <si>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</si>
  <si>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</si>
  <si>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</si>
  <si>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</si>
  <si>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</si>
  <si>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</si>
  <si>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</si>
  <si>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</si>
  <si>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</si>
  <si>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</si>
  <si>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</si>
  <si>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</si>
  <si>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</si>
  <si>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</si>
  <si>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</si>
  <si>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</si>
  <si>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</si>
  <si>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</si>
  <si>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</si>
  <si>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</si>
  <si>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</si>
  <si>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</si>
  <si>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</si>
  <si>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</si>
  <si>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</si>
  <si>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</si>
  <si>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</si>
  <si>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</si>
  <si>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</si>
  <si>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</si>
  <si>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</si>
  <si>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</si>
  <si>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</si>
  <si>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</si>
  <si>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</si>
  <si>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</si>
  <si>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</si>
  <si>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</si>
  <si>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</si>
  <si>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</si>
  <si>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</si>
  <si>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</si>
  <si>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</si>
  <si>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</si>
  <si>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</si>
  <si>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</si>
  <si>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</si>
  <si>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</si>
  <si>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</si>
  <si>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</si>
  <si>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</si>
  <si>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</si>
  <si>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</si>
  <si>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</si>
  <si>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</si>
  <si>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</si>
  <si>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</si>
  <si>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</si>
  <si>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</si>
  <si>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</si>
  <si>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</si>
  <si>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</si>
  <si>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</si>
  <si>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</si>
  <si>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</si>
  <si>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</si>
  <si>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</si>
  <si>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</si>
  <si>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</si>
  <si>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</si>
  <si>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</si>
  <si>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</si>
  <si>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</si>
  <si>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</si>
  <si>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</si>
  <si>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</si>
  <si>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</si>
  <si>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</si>
  <si>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</si>
  <si>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</si>
  <si>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</si>
  <si>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</si>
  <si>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</si>
  <si>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</si>
  <si>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</si>
  <si>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</si>
  <si>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</si>
  <si>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</si>
  <si>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</si>
  <si>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</si>
  <si>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</si>
  <si>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</si>
  <si>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</si>
  <si>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</si>
  <si>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</si>
  <si>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</si>
  <si>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</si>
  <si>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</si>
  <si>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</si>
  <si>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</si>
  <si>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</si>
  <si>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</si>
  <si>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</si>
  <si>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</si>
  <si>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</si>
  <si>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</si>
  <si>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</si>
  <si>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</si>
  <si>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</si>
  <si>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</si>
  <si>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</si>
  <si>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</si>
  <si>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</si>
  <si>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</si>
  <si>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</si>
  <si>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</si>
  <si>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</si>
  <si>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</si>
  <si>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</si>
  <si>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</si>
  <si>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</si>
  <si>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</si>
  <si>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</si>
  <si>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</si>
  <si>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</si>
  <si>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</si>
  <si>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</si>
  <si>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</si>
  <si>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</si>
  <si>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</si>
  <si>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</si>
  <si>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</si>
  <si>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</si>
  <si>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</si>
  <si>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</si>
  <si>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</si>
  <si>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</si>
  <si>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</si>
  <si>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</si>
  <si>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</si>
  <si>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</si>
  <si>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</si>
  <si>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</si>
  <si>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</si>
  <si>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</si>
  <si>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</si>
  <si>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</si>
  <si>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</si>
  <si>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</si>
  <si>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</si>
  <si>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</si>
  <si>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</si>
  <si>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</si>
  <si>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</si>
  <si>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</si>
  <si>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</si>
  <si>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</si>
  <si>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</si>
  <si>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</si>
  <si>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</si>
  <si>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</si>
  <si>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</si>
  <si>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</si>
  <si>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</si>
  <si>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</si>
  <si>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</si>
  <si>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</si>
  <si>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</si>
  <si>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</si>
  <si>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</si>
  <si>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</si>
  <si>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</si>
  <si>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</si>
  <si>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</si>
  <si>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</si>
  <si>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</si>
  <si>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</si>
  <si>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</si>
  <si>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</si>
  <si>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</si>
  <si>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</si>
  <si>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</si>
  <si>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</si>
  <si>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</si>
  <si>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</si>
  <si>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</si>
  <si>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</si>
  <si>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</si>
  <si>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</si>
  <si>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</si>
  <si>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</si>
  <si>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</si>
  <si>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</si>
  <si>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</si>
  <si>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</si>
  <si>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</si>
  <si>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</si>
  <si>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</si>
  <si>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</si>
  <si>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</si>
  <si>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</si>
  <si>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</si>
  <si>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</si>
  <si>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</si>
  <si>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</si>
  <si>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</si>
  <si>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</si>
  <si>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</si>
  <si>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</si>
  <si>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</si>
  <si>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</si>
  <si>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</si>
  <si>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</si>
  <si>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</si>
  <si>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</si>
  <si>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</si>
  <si>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</si>
  <si>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</si>
  <si>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</si>
  <si>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</si>
  <si>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</si>
  <si>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</si>
  <si>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</si>
  <si>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</si>
  <si>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</si>
  <si>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</si>
  <si>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</si>
  <si>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</si>
  <si>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</si>
  <si>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</si>
  <si>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</si>
  <si>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</si>
  <si>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</si>
  <si>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</si>
  <si>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</si>
  <si>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</si>
  <si>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</si>
  <si>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</si>
  <si>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</si>
  <si>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</si>
  <si>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</si>
  <si>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</si>
  <si>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</si>
  <si>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</si>
  <si>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</si>
  <si>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</si>
  <si>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</si>
  <si>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</si>
  <si>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</si>
  <si>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</si>
  <si>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</si>
  <si>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</si>
  <si>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</si>
  <si>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</si>
  <si>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</si>
  <si>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</si>
  <si>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</si>
  <si>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</si>
  <si>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</si>
  <si>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</si>
  <si>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</si>
  <si>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</si>
  <si>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</si>
  <si>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</si>
  <si>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</si>
  <si>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</si>
  <si>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</si>
  <si>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</si>
  <si>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</si>
  <si>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</si>
  <si>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</si>
  <si>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</si>
  <si>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</si>
  <si>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</si>
  <si>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</si>
  <si>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</si>
  <si>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</si>
  <si>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</si>
  <si>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</si>
  <si>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</si>
  <si>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</si>
  <si>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</si>
  <si>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</si>
  <si>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</si>
  <si>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</si>
  <si>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</si>
  <si>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</si>
  <si>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</si>
  <si>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</si>
  <si>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</si>
  <si>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</si>
  <si>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</si>
  <si>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</si>
  <si>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</si>
  <si>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</si>
  <si>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</si>
  <si>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</si>
  <si>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</si>
  <si>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</si>
  <si>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</si>
  <si>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</si>
  <si>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</si>
  <si>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</si>
  <si>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</si>
  <si>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</si>
  <si>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</si>
  <si>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</si>
  <si>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</si>
  <si>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</si>
  <si>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</si>
  <si>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</si>
  <si>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</si>
  <si>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</si>
  <si>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</si>
  <si>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</si>
  <si>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</si>
  <si>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</si>
  <si>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</si>
  <si>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</si>
  <si>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</si>
  <si>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</si>
  <si>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</si>
  <si>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</si>
  <si>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</si>
  <si>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</si>
  <si>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</si>
  <si>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</si>
  <si>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</si>
  <si>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</si>
  <si>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</si>
  <si>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</si>
  <si>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</si>
  <si>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</si>
  <si>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</si>
  <si>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</si>
  <si>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</si>
  <si>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</si>
  <si>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</si>
  <si>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</si>
  <si>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</si>
  <si>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</si>
  <si>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</si>
  <si>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</si>
  <si>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</si>
  <si>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</si>
  <si>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</si>
  <si>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</si>
  <si>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</si>
  <si>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</si>
  <si>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</si>
  <si>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</si>
  <si>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</si>
  <si>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</si>
  <si>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</si>
  <si>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</si>
  <si>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</si>
  <si>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</si>
  <si>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</si>
  <si>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</si>
  <si>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</si>
  <si>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</si>
  <si>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</si>
  <si>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</si>
  <si>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</si>
  <si>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</si>
  <si>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</si>
  <si>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</si>
  <si>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</si>
  <si>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</si>
  <si>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</si>
  <si>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</si>
  <si>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</si>
  <si>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</si>
  <si>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</si>
  <si>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</si>
  <si>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</si>
  <si>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</si>
  <si>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</si>
  <si>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</si>
  <si>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</si>
  <si>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</si>
  <si>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</si>
  <si>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</si>
  <si>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</si>
  <si>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</si>
  <si>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</si>
  <si>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</si>
  <si>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</si>
  <si>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</si>
  <si>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</si>
  <si>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</si>
  <si>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</si>
  <si>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</si>
  <si>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</si>
  <si>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</si>
  <si>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</si>
  <si>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</si>
  <si>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</si>
  <si>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</si>
  <si>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</si>
  <si>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</si>
  <si>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</si>
  <si>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</si>
  <si>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</si>
  <si>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</si>
  <si>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</si>
  <si>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</si>
  <si>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</si>
  <si>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</si>
  <si>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</si>
  <si>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</si>
  <si>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</si>
  <si>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</si>
  <si>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</si>
  <si>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</si>
  <si>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</si>
  <si>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</si>
  <si>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</si>
  <si>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</si>
  <si>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</si>
  <si>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</si>
  <si>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</si>
  <si>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</si>
  <si>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</si>
  <si>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</si>
  <si>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</si>
  <si>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</si>
  <si>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</si>
  <si>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</si>
  <si>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</si>
  <si>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</si>
  <si>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</si>
  <si>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</si>
  <si>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</si>
  <si>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</si>
  <si>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</si>
  <si>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</si>
  <si>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</si>
  <si>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</si>
  <si>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</si>
  <si>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</si>
  <si>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</si>
  <si>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</si>
  <si>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</si>
  <si>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</si>
  <si>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</si>
  <si>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</si>
  <si>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</si>
  <si>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</si>
  <si>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</si>
  <si>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</si>
  <si>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</si>
  <si>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</si>
  <si>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</si>
  <si>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</si>
  <si>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</si>
  <si>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</si>
  <si>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</si>
  <si>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</si>
  <si>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</si>
  <si>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</si>
  <si>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</si>
  <si>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</si>
  <si>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</si>
  <si>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</si>
  <si>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</si>
  <si>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</si>
  <si>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</si>
  <si>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</si>
  <si>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</si>
  <si>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</si>
  <si>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</si>
  <si>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</si>
  <si>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</si>
  <si>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</si>
  <si>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</si>
  <si>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</si>
  <si>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</si>
  <si>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</si>
  <si>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</si>
  <si>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</si>
  <si>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</si>
  <si>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</si>
  <si>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</si>
  <si>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</si>
  <si>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</si>
  <si>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</si>
  <si>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</si>
  <si>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</si>
  <si>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</si>
  <si>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</si>
  <si>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</si>
  <si>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</si>
  <si>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</si>
  <si>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</si>
  <si>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</si>
  <si>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</si>
  <si>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</si>
  <si>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</si>
  <si>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</si>
  <si>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</si>
  <si>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</si>
  <si>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</si>
  <si>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</si>
  <si>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</si>
  <si>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</si>
  <si>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</si>
  <si>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</si>
  <si>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</si>
  <si>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</si>
  <si>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</si>
  <si>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</si>
  <si>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</si>
  <si>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</si>
  <si>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</si>
  <si>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</si>
  <si>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</si>
  <si>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</si>
  <si>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</si>
  <si>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</si>
  <si>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</si>
  <si>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</si>
  <si>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</si>
  <si>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</si>
  <si>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</si>
  <si>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</si>
  <si>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</si>
  <si>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</si>
  <si>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</si>
  <si>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</si>
  <si>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</si>
  <si>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</si>
  <si>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</si>
  <si>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</si>
  <si>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</si>
  <si>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</si>
  <si>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</si>
  <si>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</si>
  <si>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</si>
  <si>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</si>
  <si>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</si>
  <si>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</si>
  <si>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</si>
  <si>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</si>
  <si>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</si>
  <si>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</si>
  <si>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</si>
  <si>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</si>
  <si>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</si>
  <si>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</si>
  <si>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</si>
  <si>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</si>
  <si>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</si>
  <si>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</si>
  <si>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</si>
  <si>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</si>
  <si>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</si>
  <si>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</si>
  <si>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</si>
  <si>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</si>
  <si>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</si>
  <si>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</si>
  <si>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</si>
  <si>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</si>
  <si>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</si>
  <si>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</si>
  <si>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</si>
  <si>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</si>
  <si>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</si>
  <si>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</si>
  <si>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</si>
  <si>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</si>
  <si>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</si>
  <si>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</si>
  <si>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</si>
  <si>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</si>
  <si>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</si>
  <si>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</si>
  <si>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</si>
  <si>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</si>
  <si>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</si>
  <si>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</si>
  <si>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</si>
  <si>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</si>
  <si>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</si>
  <si>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</si>
  <si>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</si>
  <si>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</si>
  <si>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</si>
  <si>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</si>
  <si>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</si>
  <si>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</si>
  <si>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</si>
  <si>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</si>
  <si>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</si>
  <si>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</si>
  <si>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</si>
  <si>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</si>
  <si>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</si>
  <si>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</si>
  <si>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</si>
  <si>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</si>
  <si>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</si>
  <si>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</si>
  <si>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</si>
  <si>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</si>
  <si>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</si>
  <si>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</si>
  <si>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</si>
  <si>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</si>
  <si>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</si>
  <si>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</si>
  <si>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</si>
  <si>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</si>
  <si>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</si>
  <si>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</si>
  <si>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</si>
  <si>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</si>
  <si>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</si>
  <si>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</si>
  <si>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</si>
  <si>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</si>
  <si>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</si>
  <si>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</si>
  <si>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</si>
  <si>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</si>
  <si>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</si>
  <si>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</si>
  <si>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</si>
  <si>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</si>
  <si>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</si>
  <si>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</si>
  <si>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</si>
  <si>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</si>
  <si>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</si>
  <si>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</si>
  <si>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</si>
  <si>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</si>
  <si>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</si>
  <si>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</si>
  <si>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</si>
  <si>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</si>
  <si>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</si>
  <si>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</si>
  <si>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</si>
  <si>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</si>
  <si>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</si>
  <si>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</si>
  <si>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</si>
  <si>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</si>
  <si>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</si>
  <si>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</si>
  <si>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</si>
  <si>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</si>
  <si>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</si>
  <si>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</si>
  <si>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</si>
  <si>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</si>
  <si>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</si>
  <si>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</si>
  <si>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</si>
  <si>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</si>
  <si>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</si>
  <si>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</si>
  <si>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</si>
  <si>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</si>
  <si>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</si>
  <si>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</si>
  <si>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</si>
  <si>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</si>
  <si>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</si>
  <si>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</si>
  <si>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</si>
  <si>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</si>
  <si>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</si>
  <si>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</si>
  <si>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</si>
  <si>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</si>
  <si>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</si>
  <si>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</si>
  <si>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</si>
  <si>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</si>
  <si>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</si>
  <si>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</si>
  <si>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</si>
  <si>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</si>
  <si>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</si>
  <si>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</si>
  <si>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</si>
  <si>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</si>
  <si>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</si>
  <si>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</si>
  <si>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</si>
  <si>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</si>
  <si>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</si>
  <si>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</si>
  <si>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</si>
  <si>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</si>
  <si>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</si>
  <si>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</si>
  <si>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</si>
  <si>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</si>
  <si>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</si>
  <si>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</si>
  <si>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</si>
  <si>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</si>
  <si>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</si>
  <si>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</si>
  <si>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</si>
  <si>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</si>
  <si>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</si>
  <si>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</si>
  <si>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</si>
  <si>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</si>
  <si>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</si>
  <si>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</si>
  <si>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</si>
  <si>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</si>
  <si>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</si>
  <si>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</si>
  <si>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</si>
  <si>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</si>
  <si>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</si>
  <si>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</si>
  <si>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</si>
  <si>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</si>
  <si>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</si>
  <si>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</si>
  <si>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</si>
  <si>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</si>
  <si>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</si>
  <si>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</si>
  <si>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</si>
  <si>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</si>
  <si>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</si>
  <si>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</si>
  <si>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</si>
  <si>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</si>
  <si>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</si>
  <si>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</si>
  <si>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</si>
  <si>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</si>
  <si>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</si>
  <si>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</si>
  <si>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</si>
  <si>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</si>
  <si>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</si>
  <si>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</si>
  <si>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</si>
  <si>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</si>
  <si>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</si>
  <si>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</si>
  <si>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</si>
  <si>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</si>
  <si>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</si>
  <si>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</si>
  <si>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</si>
  <si>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</si>
  <si>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</si>
  <si>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</si>
  <si>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</si>
  <si>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</si>
  <si>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</si>
  <si>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</si>
  <si>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</si>
  <si>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</si>
  <si>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</si>
  <si>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</si>
  <si>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</si>
  <si>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</si>
  <si>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</si>
  <si>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</si>
  <si>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</si>
  <si>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</si>
  <si>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</si>
  <si>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</si>
  <si>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</si>
  <si>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</si>
  <si>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</si>
  <si>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</si>
  <si>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</si>
  <si>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</si>
  <si>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</si>
  <si>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</si>
  <si>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</si>
  <si>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</si>
  <si>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</si>
  <si>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</si>
  <si>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</si>
  <si>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</si>
  <si>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</si>
  <si>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</si>
  <si>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</si>
  <si>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</si>
  <si>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</si>
  <si>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</si>
  <si>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</si>
  <si>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</si>
  <si>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</si>
  <si>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</si>
  <si>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</si>
  <si>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</si>
  <si>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</si>
  <si>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</si>
  <si>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</si>
  <si>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</si>
  <si>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</si>
  <si>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</si>
  <si>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</si>
  <si>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</si>
  <si>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</si>
  <si>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</si>
  <si>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</si>
  <si>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</si>
  <si>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</si>
  <si>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</si>
  <si>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</si>
  <si>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</si>
  <si>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</si>
  <si>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</si>
  <si>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</si>
  <si>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</si>
  <si>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</si>
  <si>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</si>
  <si>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</si>
  <si>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</si>
  <si>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</si>
  <si>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</si>
  <si>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</si>
  <si>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</si>
  <si>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</si>
  <si>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</si>
  <si>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</si>
  <si>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</si>
  <si>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</si>
  <si>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</si>
  <si>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</si>
  <si>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</si>
  <si>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</si>
  <si>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</si>
  <si>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</si>
  <si>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</si>
  <si>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</si>
  <si>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</si>
  <si>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</si>
  <si>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</si>
  <si>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</si>
  <si>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</si>
  <si>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</si>
  <si>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</si>
  <si>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</si>
  <si>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</si>
  <si>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</si>
  <si>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</si>
  <si>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</si>
  <si>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</si>
  <si>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</si>
  <si>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</si>
  <si>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</si>
  <si>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</si>
  <si>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</si>
  <si>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</si>
  <si>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</si>
  <si>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</si>
  <si>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</si>
  <si>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</si>
  <si>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</si>
  <si>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</si>
  <si>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</si>
  <si>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</si>
  <si>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</si>
  <si>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</si>
  <si>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</si>
  <si>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</si>
  <si>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</si>
  <si>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</si>
  <si>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</si>
  <si>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</si>
  <si>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</si>
  <si>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</si>
  <si>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</si>
  <si>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</si>
  <si>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</si>
  <si>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</si>
  <si>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</si>
  <si>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</si>
  <si>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</si>
  <si>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</si>
  <si>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</si>
  <si>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</si>
  <si>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</si>
  <si>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</si>
  <si>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</si>
  <si>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</si>
  <si>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</si>
  <si>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</si>
  <si>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</si>
  <si>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</si>
  <si>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</si>
  <si>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</si>
  <si>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</si>
  <si>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</si>
  <si>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</si>
  <si>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</si>
  <si>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</si>
  <si>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</si>
  <si>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</si>
  <si>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</si>
  <si>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</si>
  <si>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</si>
  <si>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</si>
  <si>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</si>
  <si>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</si>
  <si>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</si>
  <si>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</si>
  <si>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</si>
  <si>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</si>
  <si>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</si>
  <si>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</si>
  <si>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</si>
  <si>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</si>
  <si>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</si>
  <si>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</si>
  <si>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</si>
  <si>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</si>
  <si>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</si>
  <si>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</si>
  <si>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</si>
  <si>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</si>
  <si>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</si>
  <si>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</si>
  <si>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</si>
  <si>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</si>
  <si>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</si>
  <si>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</si>
  <si>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</si>
  <si>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</si>
  <si>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</si>
  <si>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</si>
  <si>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</si>
  <si>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</si>
  <si>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</si>
  <si>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</si>
  <si>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</si>
  <si>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</si>
  <si>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</si>
  <si>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</si>
  <si>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</si>
  <si>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</si>
  <si>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</si>
  <si>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</si>
  <si>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</si>
  <si>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</si>
  <si>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</si>
  <si>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</si>
  <si>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</si>
  <si>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</si>
  <si>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</si>
  <si>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</si>
  <si>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</si>
  <si>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</si>
  <si>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</si>
  <si>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</si>
  <si>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</si>
  <si>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</si>
  <si>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</si>
  <si>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</si>
  <si>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</si>
  <si>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</si>
  <si>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</si>
  <si>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</si>
  <si>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</si>
  <si>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</si>
  <si>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</si>
  <si>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</si>
  <si>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</si>
  <si>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</si>
  <si>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</si>
  <si>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</si>
  <si>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</si>
  <si>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</si>
  <si>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</si>
  <si>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</si>
  <si>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</si>
  <si>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</si>
  <si>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</si>
  <si>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</si>
  <si>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</si>
  <si>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</si>
  <si>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</si>
  <si>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</si>
  <si>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</si>
  <si>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</si>
  <si>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</si>
  <si>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</si>
  <si>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</si>
  <si>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</si>
  <si>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</si>
  <si>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</si>
  <si>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</si>
  <si>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</si>
  <si>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</si>
  <si>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</si>
  <si>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</si>
  <si>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</si>
  <si>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</si>
  <si>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</si>
  <si>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</si>
  <si>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</si>
  <si>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</si>
  <si>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</si>
  <si>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</si>
  <si>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</si>
  <si>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</si>
  <si>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</si>
  <si>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</si>
  <si>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</si>
  <si>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</si>
  <si>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</si>
  <si>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</si>
  <si>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</si>
  <si>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</si>
  <si>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</si>
  <si>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</si>
  <si>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</si>
  <si>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</si>
  <si>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</si>
  <si>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</si>
  <si>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</si>
  <si>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</si>
  <si>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</si>
  <si>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</si>
  <si>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</si>
  <si>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</si>
  <si>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</si>
  <si>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</si>
  <si>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</si>
  <si>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</si>
  <si>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</si>
  <si>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</si>
  <si>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</si>
  <si>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</si>
  <si>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</si>
  <si>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</si>
  <si>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</si>
  <si>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</si>
  <si>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</si>
  <si>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</si>
  <si>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</si>
  <si>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</si>
  <si>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</si>
  <si>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</si>
  <si>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</si>
  <si>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</si>
  <si>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</si>
  <si>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</si>
  <si>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</si>
  <si>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</si>
  <si>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</si>
  <si>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</si>
  <si>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</si>
  <si>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</si>
  <si>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</si>
  <si>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</si>
  <si>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</si>
  <si>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</si>
  <si>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</si>
  <si>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</si>
  <si>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</si>
  <si>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</si>
  <si>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</si>
  <si>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</si>
  <si>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</si>
  <si>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</si>
  <si>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</si>
  <si>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</si>
  <si>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</si>
  <si>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</si>
  <si>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</si>
  <si>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</si>
  <si>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</si>
  <si>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</si>
  <si>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</si>
  <si>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</si>
  <si>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</si>
  <si>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</si>
  <si>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</si>
  <si>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</si>
  <si>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</si>
  <si>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</si>
  <si>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</si>
  <si>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</si>
  <si>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</si>
  <si>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</si>
  <si>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</si>
  <si>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</si>
  <si>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</si>
  <si>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</si>
  <si>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</si>
  <si>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</si>
  <si>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</si>
  <si>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</si>
  <si>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</si>
  <si>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</si>
  <si>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</si>
  <si>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</si>
  <si>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</si>
  <si>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</si>
  <si>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</si>
  <si>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</si>
  <si>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</si>
  <si>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</si>
  <si>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</si>
  <si>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</si>
  <si>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</si>
  <si>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</si>
  <si>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</si>
  <si>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</si>
  <si>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</si>
  <si>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</si>
  <si>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</si>
  <si>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</si>
  <si>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</si>
  <si>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</si>
  <si>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</si>
  <si>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</si>
  <si>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</si>
  <si>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</si>
  <si>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</si>
  <si>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</si>
  <si>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</si>
  <si>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</si>
  <si>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</si>
  <si>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</si>
  <si>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</si>
  <si>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</si>
  <si>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</si>
  <si>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</si>
  <si>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</si>
  <si>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</si>
  <si>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</si>
  <si>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</si>
  <si>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</si>
  <si>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</si>
  <si>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</si>
  <si>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</si>
  <si>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</si>
  <si>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</si>
  <si>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</si>
  <si>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</si>
  <si>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</si>
  <si>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</si>
  <si>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</si>
  <si>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</si>
  <si>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</si>
  <si>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</si>
  <si>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</si>
  <si>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</si>
  <si>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</si>
  <si>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</si>
  <si>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</si>
  <si>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</si>
  <si>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</si>
  <si>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</si>
  <si>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</si>
  <si>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</si>
  <si>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</si>
  <si>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</si>
  <si>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</si>
  <si>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</si>
  <si>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</si>
  <si>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</si>
  <si>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</si>
  <si>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</si>
  <si>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</si>
  <si>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</si>
  <si>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</si>
  <si>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</si>
  <si>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</si>
  <si>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</si>
  <si>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</si>
  <si>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</si>
  <si>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</si>
  <si>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</si>
  <si>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</si>
  <si>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</si>
  <si>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</si>
  <si>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</si>
  <si>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</si>
  <si>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</si>
  <si>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</si>
  <si>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</si>
  <si>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</si>
  <si>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</si>
  <si>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</si>
  <si>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</si>
  <si>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</si>
  <si>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</si>
  <si>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</si>
  <si>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</si>
  <si>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</si>
  <si>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</si>
  <si>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</si>
  <si>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</si>
  <si>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</si>
  <si>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</si>
  <si>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</si>
  <si>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</si>
  <si>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</si>
  <si>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</si>
  <si>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</si>
  <si>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</si>
  <si>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</si>
  <si>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</si>
  <si>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</si>
  <si>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</si>
  <si>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</si>
  <si>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</si>
  <si>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</si>
  <si>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</si>
  <si>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</si>
  <si>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</si>
  <si>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</si>
  <si>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</si>
  <si>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</si>
  <si>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</si>
  <si>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</si>
  <si>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</si>
  <si>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</si>
  <si>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</si>
  <si>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</si>
  <si>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</si>
  <si>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</si>
  <si>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</si>
  <si>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</si>
  <si>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</si>
  <si>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</si>
  <si>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</si>
  <si>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</si>
  <si>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</si>
  <si>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</si>
  <si>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</si>
  <si>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</si>
  <si>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</si>
  <si>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</si>
  <si>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</si>
  <si>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</si>
  <si>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</si>
  <si>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</si>
  <si>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</si>
  <si>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</si>
  <si>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</si>
  <si>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</si>
  <si>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</si>
  <si>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</si>
  <si>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</si>
  <si>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</si>
  <si>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</si>
  <si>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</si>
  <si>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</si>
  <si>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</si>
  <si>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</si>
  <si>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</si>
  <si>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</si>
  <si>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</si>
  <si>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</si>
  <si>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</si>
  <si>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</si>
  <si>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</si>
  <si>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</si>
  <si>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</si>
  <si>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</si>
  <si>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</si>
  <si>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</si>
  <si>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</si>
  <si>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</si>
  <si>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</si>
  <si>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</si>
  <si>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</si>
  <si>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</si>
  <si>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</si>
  <si>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</si>
  <si>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</si>
  <si>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</si>
  <si>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</si>
  <si>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</si>
  <si>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</si>
  <si>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</si>
  <si>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</si>
  <si>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</si>
  <si>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</si>
  <si>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</si>
  <si>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</si>
  <si>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</si>
  <si>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</si>
  <si>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</si>
  <si>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</si>
  <si>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</si>
  <si>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</si>
  <si>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</si>
  <si>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</si>
  <si>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</si>
  <si>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</si>
  <si>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</si>
  <si>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</si>
  <si>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</si>
  <si>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</si>
  <si>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</si>
  <si>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</si>
  <si>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</si>
  <si>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</si>
  <si>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</si>
  <si>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</si>
  <si>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</si>
  <si>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</si>
  <si>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</si>
  <si>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</si>
  <si>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</si>
  <si>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</si>
  <si>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</si>
  <si>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</si>
  <si>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</si>
  <si>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</si>
  <si>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</si>
  <si>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</si>
  <si>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</si>
  <si>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</si>
  <si>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</si>
  <si>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</si>
  <si>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</si>
  <si>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</si>
  <si>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</si>
  <si>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</si>
  <si>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</si>
  <si>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</si>
  <si>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</si>
  <si>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</si>
  <si>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</si>
  <si>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</si>
  <si>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</si>
  <si>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</si>
  <si>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</si>
  <si>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</si>
  <si>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</si>
  <si>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</si>
  <si>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</si>
  <si>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</si>
  <si>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</si>
  <si>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</si>
  <si>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</si>
  <si>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</si>
  <si>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</si>
  <si>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</si>
  <si>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</si>
  <si>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</si>
  <si>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</si>
  <si>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</si>
  <si>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</si>
  <si>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</si>
  <si>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</si>
  <si>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</si>
  <si>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</si>
  <si>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</si>
  <si>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</si>
  <si>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</si>
  <si>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</si>
  <si>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</si>
  <si>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</si>
  <si>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</si>
  <si>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</si>
  <si>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</si>
  <si>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</si>
  <si>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</si>
  <si>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</si>
  <si>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</si>
  <si>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</si>
  <si>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</si>
  <si>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</si>
  <si>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</si>
  <si>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</si>
  <si>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</si>
  <si>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</si>
  <si>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</si>
  <si>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</si>
  <si>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</si>
  <si>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</si>
  <si>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</si>
  <si>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</si>
  <si>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</si>
  <si>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</si>
  <si>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</si>
  <si>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</si>
  <si>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</si>
  <si>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</si>
  <si>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</si>
  <si>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</si>
  <si>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</si>
  <si>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</si>
  <si>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</si>
  <si>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</si>
  <si>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</si>
  <si>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</si>
  <si>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</si>
  <si>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</si>
  <si>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</si>
  <si>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</si>
  <si>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</si>
  <si>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</si>
  <si>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</si>
  <si>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</si>
  <si>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</si>
  <si>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</si>
  <si>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</si>
  <si>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</si>
  <si>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</si>
  <si>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</si>
  <si>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</si>
  <si>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</si>
  <si>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</si>
  <si>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</si>
  <si>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</si>
  <si>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</si>
  <si>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</si>
  <si>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</si>
  <si>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</si>
  <si>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</si>
  <si>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</si>
  <si>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</si>
  <si>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</si>
  <si>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</si>
  <si>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</si>
  <si>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</si>
  <si>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</si>
  <si>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</si>
  <si>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</si>
  <si>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</si>
  <si>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</si>
  <si>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</si>
  <si>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</si>
  <si>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</si>
  <si>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</si>
  <si>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</si>
  <si>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</si>
  <si>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</si>
  <si>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</si>
  <si>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</si>
  <si>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</si>
  <si>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</si>
  <si>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</si>
  <si>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</si>
  <si>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</si>
  <si>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</si>
  <si>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</si>
  <si>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</si>
  <si>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</si>
  <si>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</si>
  <si>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</si>
  <si>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</si>
  <si>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</si>
  <si>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</si>
  <si>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</si>
  <si>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</si>
  <si>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</si>
  <si>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</si>
  <si>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</si>
  <si>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</si>
  <si>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</si>
  <si>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</si>
  <si>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</si>
  <si>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</si>
  <si>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</si>
  <si>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</si>
  <si>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</si>
  <si>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</si>
  <si>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</si>
  <si>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</si>
  <si>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</si>
  <si>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</si>
  <si>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</si>
  <si>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</si>
  <si>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</si>
  <si>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</si>
  <si>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</si>
  <si>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</si>
  <si>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</si>
  <si>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</si>
  <si>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</si>
  <si>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</si>
  <si>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</si>
  <si>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</si>
  <si>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</si>
  <si>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</si>
  <si>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</si>
  <si>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</si>
  <si>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</si>
  <si>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</si>
  <si>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</si>
  <si>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</si>
  <si>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</si>
  <si>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</si>
  <si>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</si>
  <si>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</si>
  <si>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</si>
  <si>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</si>
  <si>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</si>
  <si>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</si>
  <si>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</si>
  <si>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</si>
  <si>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</si>
  <si>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</si>
  <si>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</si>
  <si>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</si>
  <si>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</si>
  <si>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</si>
  <si>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</si>
  <si>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</si>
  <si>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</si>
  <si>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</si>
  <si>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</si>
  <si>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</si>
  <si>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</si>
  <si>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</si>
  <si>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</si>
  <si>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</si>
  <si>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</si>
  <si>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</si>
  <si>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</si>
  <si>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</si>
  <si>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</si>
  <si>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</si>
  <si>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</si>
  <si>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</si>
  <si>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</si>
  <si>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</si>
  <si>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</si>
  <si>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</si>
  <si>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</si>
  <si>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</si>
  <si>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</si>
  <si>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</si>
  <si>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</si>
  <si>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</si>
  <si>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</si>
  <si>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</si>
  <si>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</si>
  <si>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</si>
  <si>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</si>
  <si>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</si>
  <si>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</si>
  <si>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</si>
  <si>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</si>
  <si>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</si>
  <si>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</si>
  <si>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</si>
  <si>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</si>
  <si>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</si>
  <si>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</si>
  <si>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</si>
  <si>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</si>
  <si>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</si>
  <si>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</si>
  <si>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</si>
  <si>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</si>
  <si>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</si>
  <si>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</si>
  <si>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</si>
  <si>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</si>
  <si>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</si>
  <si>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</si>
  <si>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</si>
  <si>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</si>
  <si>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</si>
  <si>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</si>
  <si>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</si>
  <si>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</si>
  <si>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</si>
  <si>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</si>
  <si>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</si>
  <si>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</si>
  <si>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</si>
  <si>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</si>
  <si>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</si>
  <si>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</si>
  <si>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</si>
  <si>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</si>
  <si>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</si>
  <si>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</si>
  <si>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</si>
  <si>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</si>
  <si>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</si>
  <si>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</si>
  <si>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</si>
  <si>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</si>
  <si>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</si>
  <si>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</si>
  <si>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</si>
  <si>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</si>
  <si>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</si>
  <si>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</si>
  <si>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</si>
  <si>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</si>
  <si>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</si>
  <si>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</si>
  <si>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</si>
  <si>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</si>
  <si>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</si>
  <si>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</si>
  <si>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</si>
  <si>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</si>
  <si>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</si>
  <si>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</si>
  <si>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</si>
  <si>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</si>
  <si>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</si>
  <si>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</si>
  <si>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</si>
  <si>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</si>
  <si>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</si>
  <si>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</si>
  <si>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</si>
  <si>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</si>
  <si>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</si>
  <si>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</si>
  <si>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</si>
  <si>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</si>
  <si>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</si>
  <si>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</si>
  <si>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</si>
  <si>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</si>
  <si>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</si>
  <si>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</si>
  <si>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</si>
  <si>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</si>
  <si>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</si>
  <si>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</si>
  <si>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</si>
  <si>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</si>
  <si>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</si>
  <si>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</si>
  <si>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</si>
  <si>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</si>
  <si>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</si>
  <si>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</si>
  <si>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</si>
  <si>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</si>
  <si>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</si>
  <si>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</si>
  <si>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</si>
  <si>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</si>
  <si>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</si>
  <si>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</si>
  <si>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</si>
  <si>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</si>
  <si>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</si>
  <si>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</si>
  <si>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</si>
  <si>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</si>
  <si>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</si>
  <si>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</si>
  <si>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</si>
  <si>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</si>
  <si>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</si>
  <si>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</si>
  <si>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</si>
  <si>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</si>
  <si>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</si>
  <si>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</si>
  <si>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</si>
  <si>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</si>
  <si>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</si>
  <si>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</si>
  <si>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</si>
  <si>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</si>
  <si>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</si>
  <si>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</si>
  <si>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</si>
  <si>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</si>
  <si>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</si>
  <si>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</si>
  <si>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</si>
  <si>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</si>
  <si>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</si>
  <si>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</si>
  <si>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</si>
  <si>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</si>
  <si>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</si>
  <si>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</si>
  <si>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</si>
  <si>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</si>
  <si>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</si>
  <si>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</si>
  <si>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</si>
  <si>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</si>
  <si>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</si>
  <si>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</si>
  <si>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</si>
  <si>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</si>
  <si>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</si>
  <si>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</si>
  <si>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</si>
  <si>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</si>
  <si>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</si>
  <si>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</si>
  <si>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</si>
  <si>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</si>
  <si>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</si>
  <si>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</si>
  <si>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</si>
  <si>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</si>
  <si>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</si>
  <si>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</si>
  <si>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</si>
  <si>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</si>
  <si>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</si>
  <si>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</si>
  <si>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</si>
  <si>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</si>
  <si>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</si>
  <si>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</si>
  <si>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</si>
  <si>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</si>
  <si>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</si>
  <si>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</si>
  <si>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</si>
  <si>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</si>
  <si>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</si>
  <si>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</si>
  <si>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</si>
  <si>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</si>
  <si>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</si>
  <si>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</si>
  <si>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</si>
  <si>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</si>
  <si>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</si>
  <si>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</si>
  <si>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</si>
  <si>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</si>
  <si>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</si>
  <si>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</si>
  <si>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</si>
  <si>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</si>
  <si>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</si>
  <si>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</si>
  <si>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</si>
  <si>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</si>
  <si>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</si>
  <si>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</si>
  <si>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</si>
  <si>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</si>
  <si>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</si>
  <si>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</si>
  <si>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</si>
  <si>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</si>
  <si>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</si>
  <si>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</si>
  <si>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</si>
  <si>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</si>
  <si>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</si>
  <si>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</si>
  <si>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</si>
  <si>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</si>
  <si>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</si>
  <si>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</si>
  <si>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</si>
  <si>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</si>
  <si>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</si>
  <si>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</si>
  <si>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</si>
  <si>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</si>
  <si>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</si>
  <si>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</si>
  <si>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</si>
  <si>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</si>
  <si>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</si>
  <si>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</si>
  <si>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</si>
  <si>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</si>
  <si>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</si>
  <si>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</si>
  <si>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</si>
  <si>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</si>
  <si>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</si>
  <si>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</si>
  <si>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</si>
  <si>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</si>
  <si>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</si>
  <si>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</si>
  <si>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</si>
  <si>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</si>
  <si>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</si>
  <si>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</si>
  <si>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</si>
  <si>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</si>
  <si>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</si>
  <si>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</si>
  <si>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</si>
  <si>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</si>
  <si>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</si>
  <si>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</si>
  <si>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</si>
  <si>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</si>
  <si>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</si>
  <si>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</si>
  <si>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</si>
  <si>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</si>
  <si>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</si>
  <si>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</si>
  <si>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</si>
  <si>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</si>
  <si>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</si>
  <si>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</si>
  <si>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</si>
  <si>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</si>
  <si>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</si>
  <si>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</si>
  <si>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</si>
  <si>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</si>
  <si>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</si>
  <si>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</si>
  <si>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</si>
  <si>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</si>
  <si>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</si>
  <si>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</si>
  <si>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</si>
  <si>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</si>
  <si>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</si>
  <si>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</si>
  <si>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</si>
  <si>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</si>
  <si>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</si>
  <si>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</si>
  <si>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</si>
  <si>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</si>
  <si>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</si>
  <si>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</si>
  <si>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</si>
  <si>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</si>
  <si>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</si>
  <si>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</si>
  <si>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</si>
  <si>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</si>
  <si>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</si>
  <si>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</si>
  <si>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</si>
  <si>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</si>
  <si>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</si>
  <si>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</si>
  <si>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</si>
  <si>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</si>
  <si>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</si>
  <si>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</si>
  <si>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</si>
  <si>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</si>
  <si>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</si>
  <si>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</si>
  <si>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</si>
  <si>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</si>
  <si>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</si>
  <si>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</si>
  <si>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</si>
  <si>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</si>
  <si>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</si>
  <si>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</si>
  <si>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</si>
  <si>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</si>
  <si>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</si>
  <si>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</si>
  <si>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</si>
  <si>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</si>
  <si>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</si>
  <si>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</si>
  <si>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</si>
  <si>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</si>
  <si>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</si>
  <si>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</si>
  <si>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</si>
  <si>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</si>
  <si>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</si>
  <si>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</si>
  <si>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</si>
  <si>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</si>
  <si>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</si>
  <si>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</si>
  <si>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</si>
  <si>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</si>
  <si>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</si>
  <si>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</si>
  <si>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</si>
  <si>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</si>
  <si>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</si>
  <si>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</si>
  <si>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</si>
  <si>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</si>
  <si>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</si>
  <si>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</si>
  <si>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</si>
  <si>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</si>
  <si>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</si>
  <si>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</si>
  <si>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</si>
  <si>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</si>
  <si>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</si>
  <si>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</si>
  <si>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</si>
  <si>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</si>
  <si>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</si>
  <si>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</si>
  <si>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</si>
  <si>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</si>
  <si>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</si>
  <si>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</si>
  <si>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</si>
  <si>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</si>
  <si>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</si>
  <si>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</si>
  <si>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</si>
  <si>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</si>
  <si>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</si>
  <si>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</si>
  <si>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</si>
  <si>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</si>
  <si>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</si>
  <si>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</si>
  <si>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</si>
  <si>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</si>
  <si>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</si>
  <si>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</si>
  <si>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</si>
  <si>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</si>
  <si>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</si>
  <si>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</si>
  <si>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</si>
  <si>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</si>
  <si>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</si>
  <si>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</si>
  <si>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</si>
  <si>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</si>
  <si>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</si>
  <si>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</si>
  <si>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</si>
  <si>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</si>
  <si>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</si>
  <si>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</si>
  <si>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</si>
  <si>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</si>
  <si>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</si>
  <si>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</si>
  <si>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</si>
  <si>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</si>
  <si>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</si>
  <si>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</si>
  <si>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</si>
  <si>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</si>
  <si>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</si>
  <si>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</si>
  <si>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</si>
  <si>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</si>
  <si>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</si>
  <si>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</si>
  <si>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</si>
  <si>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</si>
  <si>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</si>
  <si>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</si>
  <si>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</si>
  <si>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</si>
  <si>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</si>
  <si>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</si>
  <si>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</si>
  <si>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</si>
  <si>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</si>
  <si>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</si>
  <si>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</si>
  <si>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</si>
  <si>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</si>
  <si>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</si>
  <si>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</si>
  <si>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</si>
  <si>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</si>
  <si>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</si>
  <si>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</si>
  <si>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</si>
  <si>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</si>
  <si>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</si>
  <si>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</si>
  <si>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</si>
  <si>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</si>
  <si>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</si>
  <si>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</si>
  <si>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</si>
  <si>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</si>
  <si>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</si>
  <si>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</si>
  <si>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</si>
  <si>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</si>
  <si>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</si>
  <si>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</si>
  <si>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</si>
  <si>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</si>
  <si>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</si>
  <si>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</si>
  <si>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</si>
  <si>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</si>
  <si>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</si>
  <si>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</si>
  <si>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</si>
  <si>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</si>
  <si>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</si>
  <si>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</si>
  <si>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</si>
  <si>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</si>
  <si>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</si>
  <si>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</si>
  <si>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</si>
  <si>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</si>
  <si>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</si>
  <si>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</si>
  <si>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</si>
  <si>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</si>
  <si>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</si>
  <si>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</si>
  <si>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</si>
  <si>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</si>
  <si>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</si>
  <si>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</si>
  <si>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</si>
  <si>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</si>
  <si>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</si>
  <si>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</si>
  <si>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</si>
  <si>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</si>
  <si>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</si>
  <si>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</si>
  <si>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</si>
  <si>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</si>
  <si>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</si>
  <si>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</si>
  <si>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</si>
  <si>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</si>
  <si>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</si>
  <si>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</si>
  <si>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</si>
  <si>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</si>
  <si>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</si>
  <si>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</si>
  <si>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</si>
  <si>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</si>
  <si>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</si>
  <si>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</si>
  <si>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</si>
  <si>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</si>
  <si>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</si>
  <si>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</si>
  <si>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</si>
  <si>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</si>
  <si>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</si>
  <si>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</si>
  <si>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</si>
  <si>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</si>
  <si>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</si>
  <si>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</si>
  <si>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</si>
  <si>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</si>
  <si>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</si>
  <si>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</si>
  <si>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</si>
  <si>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</si>
  <si>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</si>
  <si>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</si>
  <si>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</si>
  <si>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</si>
  <si>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</si>
  <si>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</si>
  <si>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</si>
  <si>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</si>
  <si>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</si>
  <si>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</si>
  <si>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</si>
  <si>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</si>
  <si>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</si>
  <si>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</si>
  <si>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</si>
  <si>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</si>
  <si>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</si>
  <si>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</si>
  <si>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</si>
  <si>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</si>
  <si>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</si>
  <si>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</si>
  <si>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</si>
  <si>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</si>
  <si>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</si>
  <si>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</si>
  <si>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</si>
  <si>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</si>
  <si>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</si>
  <si>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</si>
  <si>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</si>
  <si>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</si>
  <si>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</si>
  <si>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</si>
  <si>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</si>
  <si>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</si>
  <si>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</si>
  <si>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</si>
  <si>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</si>
  <si>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</si>
  <si>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</si>
  <si>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</si>
  <si>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</si>
  <si>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</si>
  <si>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</si>
  <si>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</si>
  <si>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</si>
  <si>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</si>
  <si>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</si>
  <si>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</si>
  <si>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</si>
  <si>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</si>
  <si>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</si>
  <si>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</si>
  <si>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</si>
  <si>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</si>
  <si>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</si>
  <si>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</si>
  <si>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</si>
  <si>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</si>
  <si>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</si>
  <si>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</si>
  <si>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</si>
  <si>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</si>
  <si>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</si>
  <si>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</si>
  <si>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</si>
  <si>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</si>
  <si>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</si>
  <si>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</si>
  <si>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</si>
  <si>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</si>
  <si>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</si>
  <si>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</si>
  <si>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</si>
  <si>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</si>
  <si>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</si>
  <si>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</si>
  <si>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</si>
  <si>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</si>
  <si>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</si>
  <si>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</si>
  <si>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</si>
  <si>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</si>
  <si>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</si>
  <si>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</si>
  <si>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</si>
  <si>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</si>
  <si>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</si>
  <si>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</si>
  <si>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</si>
  <si>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</si>
  <si>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</si>
  <si>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</si>
  <si>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</si>
  <si>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</si>
  <si>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</si>
  <si>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</si>
  <si>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</si>
  <si>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</si>
  <si>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</si>
  <si>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</si>
  <si>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</si>
  <si>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</si>
  <si>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</si>
  <si>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</si>
  <si>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</si>
  <si>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</si>
  <si>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</si>
  <si>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</si>
  <si>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</si>
  <si>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</si>
  <si>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</si>
  <si>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</si>
  <si>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</si>
  <si>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</si>
  <si>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</si>
  <si>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</si>
  <si>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</si>
  <si>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</si>
  <si>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</si>
  <si>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</si>
  <si>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</si>
  <si>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</si>
  <si>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</si>
  <si>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</si>
  <si>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</si>
  <si>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</si>
  <si>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</si>
  <si>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</si>
  <si>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</si>
  <si>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</si>
  <si>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</si>
  <si>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</si>
  <si>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</si>
  <si>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</si>
  <si>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</si>
  <si>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</si>
  <si>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</si>
  <si>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</si>
  <si>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</si>
  <si>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</si>
  <si>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</si>
  <si>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</si>
  <si>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</si>
  <si>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</si>
  <si>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</si>
  <si>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</si>
  <si>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</si>
  <si>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</si>
  <si>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</si>
  <si>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</si>
  <si>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</si>
  <si>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</si>
  <si>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</si>
  <si>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</si>
  <si>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</si>
  <si>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</si>
  <si>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</si>
  <si>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</si>
  <si>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</si>
  <si>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</si>
  <si>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</si>
  <si>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</si>
  <si>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</si>
  <si>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</si>
  <si>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</si>
  <si>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</si>
  <si>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</si>
  <si>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</si>
  <si>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</si>
  <si>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</si>
  <si>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</si>
  <si>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</si>
  <si>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</si>
  <si>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</si>
  <si>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</si>
  <si>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</si>
  <si>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</si>
  <si>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</si>
  <si>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</si>
  <si>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</si>
  <si>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</si>
  <si>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</si>
  <si>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</si>
  <si>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</si>
  <si>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</si>
  <si>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</si>
  <si>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</si>
  <si>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</si>
  <si>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</si>
  <si>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</si>
  <si>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</si>
  <si>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</si>
  <si>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</si>
  <si>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</si>
  <si>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</si>
  <si>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</si>
  <si>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</si>
  <si>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</si>
  <si>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</si>
  <si>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</si>
  <si>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</si>
  <si>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</si>
  <si>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</si>
  <si>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</si>
  <si>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</si>
  <si>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</si>
  <si>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</si>
  <si>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</si>
  <si>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</si>
  <si>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</si>
  <si>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</si>
  <si>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</si>
  <si>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</si>
  <si>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</si>
  <si>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</si>
  <si>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</si>
  <si>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</si>
  <si>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</si>
  <si>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</si>
  <si>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</si>
  <si>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</si>
  <si>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</si>
  <si>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</si>
  <si>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</si>
  <si>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</si>
  <si>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</si>
  <si>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</si>
  <si>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</si>
  <si>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</si>
  <si>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</si>
  <si>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</si>
  <si>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</si>
  <si>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</si>
  <si>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</si>
  <si>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</si>
  <si>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</si>
  <si>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</si>
  <si>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</si>
  <si>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</si>
  <si>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</si>
  <si>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</si>
  <si>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</si>
  <si>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</si>
  <si>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</si>
  <si>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</si>
  <si>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</si>
  <si>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</si>
  <si>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</si>
  <si>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</si>
  <si>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</si>
  <si>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</si>
  <si>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</si>
  <si>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</si>
  <si>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</si>
  <si>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</si>
  <si>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</si>
  <si>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</si>
  <si>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</si>
  <si>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</si>
  <si>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</si>
  <si>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</si>
  <si>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</si>
  <si>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</si>
  <si>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</si>
  <si>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</si>
  <si>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</si>
  <si>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</si>
  <si>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</si>
  <si>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</si>
  <si>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</si>
  <si>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</si>
  <si>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</si>
  <si>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</si>
  <si>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</si>
  <si>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</si>
  <si>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</si>
  <si>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</si>
  <si>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</si>
  <si>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</si>
  <si>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</si>
  <si>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</si>
  <si>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</si>
  <si>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</si>
  <si>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</si>
  <si>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</si>
  <si>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</si>
  <si>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</si>
  <si>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</si>
  <si>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</si>
  <si>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</si>
  <si>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</si>
  <si>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</si>
  <si>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</si>
  <si>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</si>
  <si>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</si>
  <si>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</si>
  <si>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</si>
  <si>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</si>
  <si>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</si>
  <si>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</si>
  <si>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</si>
  <si>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</si>
  <si>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</si>
  <si>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</si>
  <si>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</si>
  <si>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</si>
  <si>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</si>
  <si>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</si>
  <si>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</si>
  <si>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</si>
  <si>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</si>
  <si>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</si>
  <si>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</si>
  <si>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</si>
  <si>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</si>
  <si>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</si>
  <si>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</si>
  <si>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</si>
  <si>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</si>
  <si>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</si>
  <si>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</si>
  <si>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</si>
  <si>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</si>
  <si>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</si>
  <si>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</si>
  <si>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</si>
  <si>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</si>
  <si>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</si>
  <si>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</si>
  <si>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</si>
  <si>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</si>
  <si>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</si>
  <si>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</si>
  <si>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</si>
  <si>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</si>
  <si>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</si>
  <si>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</si>
  <si>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</si>
  <si>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</si>
  <si>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</si>
  <si>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</si>
  <si>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</si>
  <si>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</si>
  <si>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</si>
  <si>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</si>
  <si>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</si>
  <si>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</si>
  <si>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</si>
  <si>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</si>
  <si>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</si>
  <si>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</si>
  <si>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</si>
  <si>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</si>
  <si>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</si>
  <si>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</si>
  <si>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</si>
  <si>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</si>
  <si>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</si>
  <si>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</si>
  <si>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</si>
  <si>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</si>
  <si>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</si>
  <si>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</si>
  <si>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</si>
  <si>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</si>
  <si>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</si>
  <si>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</si>
  <si>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</si>
  <si>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</si>
  <si>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</si>
  <si>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</si>
  <si>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</si>
  <si>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</si>
  <si>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</si>
  <si>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</si>
  <si>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</si>
  <si>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</si>
  <si>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</si>
  <si>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</si>
  <si>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</si>
  <si>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</si>
  <si>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</si>
  <si>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</si>
  <si>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</si>
  <si>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</si>
  <si>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</si>
  <si>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</si>
  <si>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</si>
  <si>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</si>
  <si>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</si>
  <si>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</si>
  <si>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</si>
  <si>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</si>
  <si>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</si>
  <si>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</si>
  <si>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</si>
  <si>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</si>
  <si>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</si>
  <si>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</si>
  <si>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</si>
  <si>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</si>
  <si>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</si>
  <si>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</si>
  <si>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</si>
  <si>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</si>
  <si>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</si>
  <si>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</si>
  <si>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</si>
  <si>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</si>
  <si>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</si>
  <si>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</si>
  <si>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</si>
  <si>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</si>
  <si>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</si>
  <si>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</si>
  <si>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</si>
  <si>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</si>
  <si>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</si>
  <si>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</si>
  <si>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</si>
  <si>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</si>
  <si>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</si>
  <si>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</si>
  <si>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</si>
  <si>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</si>
  <si>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</si>
  <si>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</si>
  <si>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</si>
  <si>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</si>
  <si>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</si>
  <si>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</si>
  <si>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</si>
  <si>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</si>
  <si>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</si>
  <si>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</si>
  <si>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</si>
  <si>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</si>
  <si>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</si>
  <si>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</si>
  <si>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</si>
  <si>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</si>
  <si>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</si>
  <si>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</si>
  <si>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</si>
  <si>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</si>
  <si>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</si>
  <si>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</si>
  <si>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</si>
  <si>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</si>
  <si>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</si>
  <si>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</si>
  <si>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</si>
  <si>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</si>
  <si>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</si>
  <si>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</si>
  <si>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</si>
  <si>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</si>
  <si>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</si>
  <si>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</si>
  <si>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</si>
  <si>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</si>
  <si>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</si>
  <si>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</si>
  <si>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</si>
  <si>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</si>
  <si>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</si>
  <si>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</si>
  <si>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</si>
  <si>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</si>
  <si>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</si>
  <si>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</si>
  <si>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</si>
  <si>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</si>
  <si>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</si>
  <si>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</si>
  <si>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</si>
  <si>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</si>
  <si>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</si>
  <si>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</si>
  <si>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</si>
  <si>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</si>
  <si>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</si>
  <si>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</si>
  <si>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</si>
  <si>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</si>
  <si>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</si>
  <si>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</si>
  <si>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</si>
  <si>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</si>
  <si>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</si>
  <si>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</si>
  <si>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</si>
  <si>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</si>
  <si>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</si>
  <si>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</si>
  <si>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</si>
  <si>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</si>
  <si>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</si>
  <si>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</si>
  <si>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</si>
  <si>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</si>
  <si>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</si>
  <si>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</si>
  <si>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</si>
  <si>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</si>
  <si>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</si>
  <si>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</si>
  <si>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</si>
  <si>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</si>
  <si>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</si>
  <si>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</si>
  <si>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</si>
  <si>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</si>
  <si>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</si>
  <si>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</si>
  <si>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</si>
  <si>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</si>
  <si>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</si>
  <si>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</si>
  <si>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</si>
  <si>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</si>
  <si>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</si>
  <si>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</si>
  <si>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</si>
  <si>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</si>
  <si>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</si>
  <si>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</si>
  <si>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</si>
  <si>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</si>
  <si>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</si>
  <si>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</si>
  <si>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</si>
  <si>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</si>
  <si>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</si>
  <si>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</si>
  <si>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</si>
  <si>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</si>
  <si>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</si>
  <si>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</si>
  <si>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</si>
  <si>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</si>
  <si>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</si>
  <si>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</si>
  <si>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</si>
  <si>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</si>
  <si>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</si>
  <si>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</si>
  <si>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</si>
  <si>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</si>
  <si>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</si>
  <si>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</si>
  <si>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</si>
  <si>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</si>
  <si>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</si>
  <si>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</si>
  <si>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</si>
  <si>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</si>
  <si>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</si>
  <si>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</si>
  <si>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</si>
  <si>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</si>
  <si>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</si>
  <si>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</si>
  <si>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</si>
  <si>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</si>
  <si>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</si>
  <si>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</si>
  <si>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</si>
  <si>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</si>
  <si>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</si>
  <si>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</si>
  <si>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</si>
  <si>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</si>
  <si>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</si>
  <si>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</si>
  <si>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</si>
  <si>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</si>
  <si>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</si>
  <si>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</si>
  <si>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</si>
  <si>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</si>
  <si>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</si>
  <si>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</si>
  <si>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</si>
  <si>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</si>
  <si>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</si>
  <si>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</si>
  <si>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</si>
  <si>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</si>
  <si>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</si>
  <si>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</si>
  <si>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</si>
  <si>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</si>
  <si>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</si>
  <si>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</si>
  <si>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</si>
  <si>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</si>
  <si>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</si>
  <si>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</si>
  <si>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</si>
  <si>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</si>
  <si>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</si>
  <si>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</si>
  <si>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</si>
  <si>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</si>
  <si>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</si>
  <si>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</si>
  <si>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</si>
  <si>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</si>
  <si>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</si>
  <si>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</si>
  <si>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</si>
  <si>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</si>
  <si>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</si>
  <si>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</si>
  <si>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</si>
  <si>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</si>
  <si>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</si>
  <si>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</si>
  <si>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</si>
  <si>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</si>
  <si>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</si>
  <si>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</si>
  <si>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</si>
  <si>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</si>
  <si>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</si>
  <si>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</si>
  <si>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</si>
  <si>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</si>
  <si>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</si>
  <si>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</si>
  <si>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</si>
  <si>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</si>
  <si>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</si>
  <si>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</si>
  <si>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</si>
  <si>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</si>
  <si>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</si>
  <si>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</si>
  <si>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</si>
  <si>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</si>
  <si>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</si>
  <si>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</si>
  <si>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</si>
  <si>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</si>
  <si>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</si>
  <si>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</si>
  <si>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</si>
  <si>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</si>
  <si>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</si>
  <si>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</si>
  <si>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</si>
  <si>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</si>
  <si>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</si>
  <si>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</si>
  <si>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</si>
  <si>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</si>
  <si>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</si>
  <si>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</si>
  <si>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</si>
  <si>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</si>
  <si>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</si>
  <si>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</si>
  <si>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</si>
  <si>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</si>
  <si>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</si>
  <si>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</si>
  <si>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</si>
  <si>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</si>
  <si>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</si>
  <si>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</si>
  <si>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</si>
  <si>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</si>
  <si>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</si>
  <si>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</si>
  <si>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</si>
  <si>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</si>
  <si>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</si>
  <si>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</si>
  <si>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</si>
  <si>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</si>
  <si>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</si>
  <si>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</si>
  <si>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</si>
  <si>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</si>
  <si>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</si>
  <si>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</si>
  <si>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</si>
  <si>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</si>
  <si>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</si>
  <si>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</si>
  <si>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</si>
  <si>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</si>
  <si>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</si>
  <si>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</si>
  <si>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</si>
  <si>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</si>
  <si>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</si>
  <si>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</si>
  <si>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</si>
  <si>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</si>
  <si>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</si>
  <si>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</si>
  <si>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</si>
  <si>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</si>
  <si>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</si>
  <si>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</si>
  <si>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</si>
  <si>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</si>
  <si>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</si>
  <si>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</si>
  <si>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</si>
  <si>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</si>
  <si>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</si>
  <si>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</si>
  <si>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</si>
  <si>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</si>
  <si>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</si>
  <si>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</si>
  <si>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</si>
  <si>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</si>
  <si>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</si>
  <si>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</si>
  <si>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</si>
  <si>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</si>
  <si>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</si>
  <si>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</si>
  <si>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</si>
  <si>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</si>
  <si>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</si>
  <si>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</si>
  <si>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</si>
  <si>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</si>
  <si>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</si>
  <si>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</si>
  <si>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</si>
  <si>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</si>
  <si>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</si>
  <si>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</si>
  <si>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</si>
  <si>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</si>
  <si>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</si>
  <si>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</si>
  <si>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</si>
  <si>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</si>
  <si>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</si>
  <si>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</si>
  <si>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</si>
  <si>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</si>
  <si>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</si>
  <si>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</si>
  <si>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</si>
  <si>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</si>
  <si>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</si>
  <si>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</si>
  <si>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</si>
  <si>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</si>
  <si>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</si>
  <si>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</si>
  <si>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</si>
  <si>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</si>
  <si>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</si>
  <si>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</si>
  <si>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</si>
  <si>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</si>
  <si>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</si>
  <si>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</si>
  <si>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</si>
  <si>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</si>
  <si>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</si>
  <si>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</si>
  <si>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</si>
  <si>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</si>
  <si>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</si>
  <si>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</si>
  <si>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</si>
  <si>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</si>
  <si>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</si>
  <si>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</si>
  <si>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</si>
  <si>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</si>
  <si>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</si>
  <si>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</si>
  <si>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</si>
  <si>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</si>
  <si>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</si>
  <si>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</si>
  <si>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</si>
  <si>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</si>
  <si>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</si>
  <si>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</si>
  <si>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</si>
  <si>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</si>
  <si>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</si>
  <si>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</si>
  <si>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</si>
  <si>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</si>
  <si>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</si>
  <si>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</si>
  <si>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</si>
  <si>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</si>
  <si>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</si>
  <si>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</si>
  <si>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</si>
  <si>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</si>
  <si>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</si>
  <si>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</si>
  <si>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</si>
  <si>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</si>
  <si>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</si>
  <si>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</si>
  <si>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</si>
  <si>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</si>
  <si>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</si>
  <si>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</si>
  <si>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</si>
  <si>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</si>
  <si>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</si>
  <si>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</si>
  <si>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</si>
  <si>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</si>
  <si>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</si>
  <si>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</si>
  <si>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</si>
  <si>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</si>
  <si>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</si>
  <si>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</si>
  <si>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</si>
  <si>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</si>
  <si>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</si>
  <si>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</si>
  <si>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</si>
  <si>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</si>
  <si>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</si>
  <si>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</si>
  <si>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</si>
  <si>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</si>
  <si>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</si>
  <si>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</si>
  <si>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</si>
  <si>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</si>
  <si>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</si>
  <si>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</si>
  <si>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</si>
  <si>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</si>
  <si>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</si>
  <si>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</si>
  <si>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</si>
  <si>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</si>
  <si>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</si>
  <si>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</si>
  <si>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</si>
  <si>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</si>
  <si>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</si>
  <si>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</si>
  <si>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</si>
  <si>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</si>
  <si>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</si>
  <si>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</si>
  <si>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</si>
  <si>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</si>
  <si>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</si>
  <si>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</si>
  <si>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</si>
  <si>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</si>
  <si>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</si>
  <si>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</si>
  <si>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</si>
  <si>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</si>
  <si>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</si>
  <si>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</si>
  <si>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</si>
  <si>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</si>
  <si>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</si>
  <si>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</si>
  <si>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</si>
  <si>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</si>
  <si>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</si>
  <si>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</si>
  <si>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</si>
  <si>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</si>
  <si>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</si>
  <si>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</si>
  <si>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</si>
  <si>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</si>
  <si>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</si>
  <si>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</si>
  <si>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</si>
  <si>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</si>
  <si>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</si>
  <si>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</si>
  <si>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</si>
  <si>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</si>
  <si>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</si>
  <si>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</si>
  <si>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</si>
  <si>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</si>
  <si>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</si>
  <si>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</si>
  <si>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</si>
  <si>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</si>
  <si>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</si>
  <si>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</si>
  <si>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</si>
  <si>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</si>
  <si>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</si>
  <si>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</si>
  <si>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</si>
  <si>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</si>
  <si>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</si>
  <si>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</si>
  <si>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</si>
  <si>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</si>
  <si>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</si>
  <si>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</si>
  <si>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</si>
  <si>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</si>
  <si>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</si>
  <si>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</si>
  <si>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</si>
  <si>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</si>
  <si>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</si>
  <si>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</si>
  <si>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</si>
  <si>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</si>
  <si>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</si>
  <si>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</si>
  <si>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</si>
  <si>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</si>
  <si>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</si>
  <si>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</si>
  <si>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</si>
  <si>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</si>
  <si>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</si>
  <si>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</si>
  <si>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</si>
  <si>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</si>
  <si>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</si>
  <si>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</si>
  <si>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</si>
  <si>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</si>
  <si>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</si>
  <si>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</si>
  <si>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</si>
  <si>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</si>
  <si>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</si>
  <si>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</si>
  <si>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</si>
  <si>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</si>
  <si>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</si>
  <si>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</si>
  <si>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</si>
  <si>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</si>
  <si>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</si>
  <si>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</si>
  <si>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</si>
  <si>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</si>
  <si>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</si>
  <si>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</si>
  <si>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</si>
  <si>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</si>
  <si>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</si>
  <si>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</si>
  <si>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</si>
  <si>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</si>
  <si>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</si>
  <si>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</si>
  <si>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</si>
  <si>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</si>
  <si>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</si>
  <si>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</si>
  <si>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</si>
  <si>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</si>
  <si>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</si>
  <si>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</si>
  <si>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</si>
  <si>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</si>
  <si>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</si>
  <si>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</si>
  <si>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</si>
  <si>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</si>
  <si>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</si>
  <si>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</si>
  <si>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</si>
  <si>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</si>
  <si>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</si>
  <si>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</si>
  <si>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</si>
  <si>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</si>
  <si>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</si>
  <si>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</si>
  <si>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</si>
  <si>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</si>
  <si>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</si>
  <si>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</si>
  <si>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</si>
  <si>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</si>
  <si>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</si>
  <si>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</si>
  <si>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</si>
  <si>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</si>
  <si>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</si>
  <si>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</si>
  <si>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</si>
  <si>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</si>
  <si>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</si>
  <si>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</si>
  <si>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</si>
  <si>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</si>
  <si>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</si>
  <si>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</si>
  <si>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</si>
  <si>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</si>
  <si>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</si>
  <si>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</si>
  <si>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</si>
  <si>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</si>
  <si>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</si>
  <si>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</si>
  <si>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</si>
  <si>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</si>
  <si>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</si>
  <si>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</si>
  <si>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</si>
  <si>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</si>
  <si>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</si>
  <si>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</si>
  <si>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</si>
  <si>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</si>
  <si>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</si>
  <si>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</si>
  <si>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</si>
  <si>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</si>
  <si>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</si>
  <si>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</si>
  <si>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</si>
  <si>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</si>
  <si>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</si>
  <si>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</si>
  <si>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</si>
  <si>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</si>
  <si>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</si>
  <si>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</si>
  <si>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</si>
  <si>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</si>
  <si>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</si>
  <si>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</si>
  <si>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</si>
  <si>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</si>
  <si>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</si>
  <si>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</si>
  <si>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</si>
  <si>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</si>
  <si>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</si>
  <si>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</si>
  <si>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</si>
  <si>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</si>
  <si>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</si>
  <si>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</si>
  <si>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</si>
  <si>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</si>
  <si>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</si>
  <si>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</si>
  <si>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</si>
  <si>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</si>
  <si>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</si>
  <si>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</si>
  <si>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</si>
  <si>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</si>
  <si>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</si>
  <si>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</si>
  <si>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</si>
  <si>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</si>
  <si>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</si>
  <si>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</si>
  <si>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</si>
  <si>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</si>
  <si>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</si>
  <si>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</si>
  <si>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</si>
  <si>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</si>
  <si>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</si>
  <si>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</si>
  <si>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</si>
  <si>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</si>
  <si>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</si>
  <si>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</si>
  <si>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</si>
  <si>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</si>
  <si>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</si>
  <si>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</si>
  <si>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</si>
  <si>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</si>
  <si>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</si>
  <si>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</si>
  <si>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</si>
  <si>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</si>
  <si>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</si>
  <si>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</si>
  <si>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</si>
  <si>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</si>
  <si>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</si>
  <si>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</si>
  <si>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</si>
  <si>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</si>
  <si>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</si>
  <si>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</si>
  <si>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</si>
  <si>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</si>
  <si>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</si>
  <si>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</si>
  <si>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</si>
  <si>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</si>
  <si>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</si>
  <si>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</si>
  <si>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</si>
  <si>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</si>
  <si>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</si>
  <si>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</si>
  <si>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</si>
  <si>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</si>
  <si>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</si>
  <si>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</si>
  <si>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</si>
  <si>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</si>
  <si>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</si>
  <si>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</si>
  <si>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</si>
  <si>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</si>
  <si>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</si>
  <si>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</si>
  <si>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</si>
  <si>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</si>
  <si>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</si>
  <si>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</si>
  <si>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</si>
  <si>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</si>
  <si>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</si>
  <si>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</si>
  <si>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</si>
  <si>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</si>
  <si>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</si>
  <si>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</si>
  <si>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</si>
  <si>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</si>
  <si>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</si>
  <si>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</si>
  <si>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</si>
  <si>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</si>
  <si>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</si>
  <si>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</si>
  <si>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</si>
  <si>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</si>
  <si>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</si>
  <si>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</si>
  <si>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</si>
  <si>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</si>
  <si>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</si>
  <si>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</si>
  <si>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</si>
  <si>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</si>
  <si>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</si>
  <si>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</si>
  <si>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</si>
  <si>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</si>
  <si>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</si>
  <si>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</si>
  <si>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</si>
  <si>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</si>
  <si>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</si>
  <si>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</si>
  <si>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</si>
  <si>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</si>
  <si>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</si>
  <si>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</si>
  <si>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</si>
  <si>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</si>
  <si>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</si>
  <si>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</si>
  <si>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</si>
  <si>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</si>
  <si>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</si>
  <si>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</si>
  <si>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</si>
  <si>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</si>
  <si>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</si>
  <si>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</si>
  <si>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</si>
  <si>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</si>
  <si>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</si>
  <si>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</si>
  <si>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</si>
  <si>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</si>
  <si>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</si>
  <si>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</si>
  <si>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</si>
  <si>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</si>
  <si>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</si>
  <si>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</si>
  <si>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</si>
  <si>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</si>
  <si>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</si>
  <si>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</si>
  <si>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</si>
  <si>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</si>
  <si>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</si>
  <si>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</si>
  <si>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</si>
  <si>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</si>
  <si>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</si>
  <si>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</si>
  <si>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</si>
  <si>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</si>
  <si>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</si>
  <si>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</si>
  <si>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</si>
  <si>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</si>
  <si>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</si>
  <si>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</si>
  <si>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</si>
  <si>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</si>
  <si>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</si>
  <si>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</si>
  <si>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</si>
  <si>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</si>
  <si>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</si>
  <si>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</si>
  <si>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</si>
  <si>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</si>
  <si>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</si>
  <si>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</si>
  <si>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</si>
  <si>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</si>
  <si>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</si>
  <si>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</si>
  <si>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</si>
  <si>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</si>
  <si>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</si>
  <si>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</si>
  <si>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</si>
  <si>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</si>
  <si>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</si>
  <si>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</si>
  <si>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</si>
  <si>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</si>
  <si>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</si>
  <si>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</si>
  <si>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</si>
  <si>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</si>
  <si>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</si>
  <si>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</si>
  <si>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</si>
  <si>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</si>
  <si>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</si>
  <si>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</si>
  <si>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</si>
  <si>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</si>
  <si>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</si>
  <si>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</si>
  <si>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</si>
  <si>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</si>
  <si>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</si>
  <si>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</si>
  <si>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</si>
  <si>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</si>
  <si>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</si>
  <si>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</si>
  <si>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</si>
  <si>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</si>
  <si>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</si>
  <si>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</si>
  <si>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</si>
  <si>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</si>
  <si>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</si>
  <si>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</si>
  <si>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</si>
  <si>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</si>
  <si>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</si>
  <si>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</si>
  <si>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</si>
  <si>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</si>
  <si>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</si>
  <si>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</si>
  <si>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</si>
  <si>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</si>
  <si>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</si>
  <si>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</si>
  <si>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</si>
  <si>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</si>
  <si>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</si>
  <si>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</si>
  <si>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</si>
  <si>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</si>
  <si>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</si>
  <si>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</si>
  <si>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</si>
  <si>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</si>
  <si>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</si>
  <si>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</si>
  <si>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</si>
  <si>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</si>
  <si>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</si>
  <si>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</si>
  <si>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</si>
  <si>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</si>
  <si>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</si>
  <si>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</si>
  <si>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</si>
  <si>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</si>
  <si>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</si>
  <si>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</si>
  <si>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</si>
  <si>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</si>
  <si>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</si>
  <si>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</si>
  <si>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</si>
  <si>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</si>
  <si>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</si>
  <si>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</si>
  <si>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</si>
  <si>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</si>
  <si>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</si>
  <si>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</si>
  <si>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</si>
  <si>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</si>
  <si>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</si>
  <si>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</si>
  <si>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</si>
  <si>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</si>
  <si>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</si>
  <si>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</si>
  <si>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</si>
  <si>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</si>
  <si>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</si>
  <si>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</si>
  <si>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</si>
  <si>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</si>
  <si>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</si>
  <si>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</si>
  <si>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</si>
  <si>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</si>
  <si>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</si>
  <si>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</si>
  <si>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</si>
  <si>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</si>
  <si>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</si>
  <si>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</si>
  <si>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</si>
  <si>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</si>
  <si>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</si>
  <si>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</si>
  <si>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</si>
  <si>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</si>
  <si>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</si>
  <si>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</si>
  <si>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</si>
  <si>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</si>
  <si>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</si>
  <si>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</si>
  <si>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</si>
  <si>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</si>
  <si>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</si>
  <si>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</si>
  <si>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</si>
  <si>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</si>
  <si>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</si>
  <si>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</si>
  <si>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</si>
  <si>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</si>
  <si>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</si>
  <si>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</si>
  <si>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</si>
  <si>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</si>
  <si>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</si>
  <si>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</si>
  <si>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</si>
  <si>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</si>
  <si>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</si>
  <si>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</si>
  <si>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</si>
  <si>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</si>
  <si>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</si>
  <si>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</si>
  <si>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</si>
  <si>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</si>
  <si>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</si>
  <si>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</si>
  <si>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</si>
  <si>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</si>
  <si>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</si>
  <si>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</si>
  <si>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</si>
  <si>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</si>
  <si>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</si>
  <si>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</si>
  <si>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</si>
  <si>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</si>
  <si>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</si>
  <si>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</si>
  <si>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</si>
  <si>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</si>
  <si>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</si>
  <si>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</si>
  <si>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</si>
  <si>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</si>
  <si>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</si>
  <si>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</si>
  <si>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</si>
  <si>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</si>
  <si>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</si>
  <si>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</si>
  <si>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</si>
  <si>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</si>
  <si>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</si>
  <si>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</si>
  <si>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</si>
  <si>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</si>
  <si>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</si>
  <si>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</si>
  <si>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</si>
  <si>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</si>
  <si>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</si>
  <si>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</si>
  <si>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</si>
  <si>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</si>
  <si>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</si>
  <si>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</si>
  <si>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</si>
  <si>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</si>
  <si>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</si>
  <si>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</si>
  <si>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</si>
  <si>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</si>
  <si>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</si>
  <si>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</si>
  <si>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</si>
  <si>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</si>
  <si>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</si>
  <si>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</si>
  <si>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</si>
  <si>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</si>
  <si>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</si>
  <si>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</si>
  <si>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</si>
  <si>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</si>
  <si>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</si>
  <si>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</si>
  <si>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</si>
  <si>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</si>
  <si>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</si>
  <si>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</si>
  <si>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</si>
  <si>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</si>
  <si>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</si>
  <si>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</si>
  <si>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</si>
  <si>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</si>
  <si>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</si>
  <si>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</si>
  <si>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</si>
  <si>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</si>
  <si>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</si>
  <si>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</si>
  <si>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</si>
  <si>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</si>
  <si>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</si>
  <si>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</si>
  <si>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</si>
  <si>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</si>
  <si>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</si>
  <si>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</si>
  <si>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</si>
  <si>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</si>
  <si>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</si>
  <si>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</si>
  <si>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</si>
  <si>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</si>
  <si>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</si>
  <si>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</si>
  <si>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</si>
  <si>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</si>
  <si>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</si>
  <si>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</si>
  <si>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</si>
  <si>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</si>
  <si>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</si>
  <si>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</si>
  <si>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</si>
  <si>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</si>
  <si>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</si>
  <si>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</si>
  <si>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</si>
  <si>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</si>
  <si>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</si>
  <si>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</si>
  <si>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</si>
  <si>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</si>
  <si>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</si>
  <si>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</si>
  <si>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</si>
  <si>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</si>
  <si>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</si>
  <si>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</si>
  <si>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</si>
  <si>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</si>
  <si>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</si>
  <si>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</si>
  <si>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</si>
  <si>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</si>
  <si>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</si>
  <si>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</si>
  <si>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</si>
  <si>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</si>
  <si>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</si>
  <si>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</si>
  <si>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</si>
  <si>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</si>
  <si>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</si>
  <si>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</si>
  <si>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</si>
  <si>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</si>
  <si>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</si>
  <si>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</si>
  <si>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</si>
  <si>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</si>
  <si>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</si>
  <si>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</si>
  <si>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</si>
  <si>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</si>
  <si>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</si>
  <si>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</si>
  <si>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</si>
  <si>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</si>
  <si>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</si>
  <si>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</si>
  <si>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</si>
  <si>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</si>
  <si>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</si>
  <si>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</si>
  <si>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</si>
  <si>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</si>
  <si>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</si>
  <si>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</si>
  <si>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</si>
  <si>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</si>
  <si>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</si>
  <si>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</si>
  <si>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</si>
  <si>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</si>
  <si>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</si>
  <si>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</si>
  <si>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</si>
  <si>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</si>
  <si>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</si>
  <si>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</si>
  <si>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</si>
  <si>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</si>
  <si>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</si>
  <si>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</si>
  <si>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</si>
  <si>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</si>
  <si>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</si>
  <si>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</si>
  <si>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</si>
  <si>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</si>
  <si>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</si>
  <si>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</si>
  <si>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</si>
  <si>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</si>
  <si>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</si>
  <si>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</si>
  <si>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</si>
  <si>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</si>
  <si>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</si>
  <si>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</si>
  <si>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</si>
  <si>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</si>
  <si>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</si>
  <si>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</si>
  <si>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</si>
  <si>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</si>
  <si>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</si>
  <si>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</si>
  <si>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</si>
  <si>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</si>
  <si>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</si>
  <si>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</si>
  <si>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</si>
  <si>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</si>
  <si>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</si>
  <si>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</si>
  <si>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</si>
  <si>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</si>
  <si>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</si>
  <si>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</si>
  <si>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</si>
  <si>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</si>
  <si>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</si>
  <si>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</si>
  <si>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</si>
  <si>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</si>
  <si>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</si>
  <si>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</si>
  <si>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</si>
  <si>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</si>
  <si>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</si>
  <si>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</si>
  <si>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</si>
  <si>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</si>
  <si>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</si>
  <si>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</si>
  <si>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</si>
  <si>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</si>
  <si>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</si>
  <si>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</si>
  <si>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</si>
  <si>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</si>
  <si>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</si>
  <si>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</si>
  <si>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</si>
  <si>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</si>
  <si>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</si>
  <si>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</si>
  <si>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</si>
  <si>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</si>
  <si>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</si>
  <si>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</si>
  <si>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</si>
  <si>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</si>
  <si>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</si>
  <si>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</si>
  <si>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</si>
  <si>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</si>
  <si>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</si>
  <si>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</si>
  <si>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</si>
  <si>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</si>
  <si>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</si>
  <si>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</si>
  <si>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</si>
  <si>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</si>
  <si>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</si>
  <si>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</si>
  <si>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</si>
  <si>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</si>
  <si>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</si>
  <si>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</si>
  <si>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</si>
  <si>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</si>
  <si>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</si>
  <si>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</si>
  <si>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</si>
  <si>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</si>
  <si>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</si>
  <si>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</si>
  <si>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</si>
  <si>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</si>
  <si>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</si>
  <si>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</si>
  <si>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</si>
  <si>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</si>
  <si>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</si>
  <si>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</si>
  <si>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</si>
  <si>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</si>
  <si>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</si>
  <si>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</si>
  <si>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</si>
  <si>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</si>
  <si>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</si>
  <si>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</si>
  <si>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</si>
  <si>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</si>
  <si>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</si>
  <si>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</si>
  <si>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</si>
  <si>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</si>
  <si>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</si>
  <si>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</si>
  <si>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</si>
  <si>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</si>
  <si>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</si>
  <si>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</si>
  <si>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</si>
  <si>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</si>
  <si>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</si>
  <si>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</si>
  <si>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</si>
  <si>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</si>
  <si>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</si>
  <si>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</si>
  <si>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</si>
  <si>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</si>
  <si>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</si>
  <si>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</si>
  <si>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</si>
  <si>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</si>
  <si>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</si>
  <si>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</si>
  <si>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</si>
  <si>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</si>
  <si>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</si>
  <si>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</si>
  <si>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</si>
  <si>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</si>
  <si>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</si>
  <si>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</si>
  <si>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</si>
  <si>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</si>
  <si>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</si>
  <si>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</si>
  <si>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</si>
  <si>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</si>
  <si>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</si>
  <si>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</si>
  <si>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</si>
  <si>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</si>
  <si>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</si>
  <si>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</si>
  <si>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</si>
  <si>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</si>
  <si>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</si>
  <si>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</si>
  <si>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</si>
  <si>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</si>
  <si>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</si>
  <si>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</si>
  <si>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</si>
  <si>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</si>
  <si>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</si>
  <si>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</si>
  <si>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</si>
  <si>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</si>
  <si>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</si>
  <si>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</si>
  <si>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</si>
  <si>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</si>
  <si>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</si>
  <si>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</si>
  <si>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</si>
  <si>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</si>
  <si>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</si>
  <si>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</si>
  <si>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</si>
  <si>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</si>
  <si>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</si>
  <si>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</si>
  <si>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</si>
  <si>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</si>
  <si>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</si>
  <si>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</si>
  <si>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</si>
  <si>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</si>
  <si>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</si>
  <si>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</si>
  <si>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</si>
  <si>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</si>
  <si>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</si>
  <si>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</si>
  <si>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</si>
  <si>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</si>
  <si>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</si>
  <si>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</si>
  <si>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</si>
  <si>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</si>
  <si>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</si>
  <si>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</si>
  <si>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</si>
  <si>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</si>
  <si>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</si>
  <si>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</si>
  <si>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</si>
  <si>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</si>
  <si>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</si>
  <si>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</si>
  <si>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</si>
  <si>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</si>
  <si>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</si>
  <si>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</si>
  <si>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</si>
  <si>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</si>
  <si>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</si>
  <si>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</si>
  <si>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</si>
  <si>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</si>
  <si>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</si>
  <si>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</si>
  <si>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</si>
  <si>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</si>
  <si>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</si>
  <si>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</si>
  <si>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</si>
  <si>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</si>
  <si>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</si>
  <si>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</si>
  <si>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</si>
  <si>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</si>
  <si>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</si>
  <si>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</si>
  <si>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</si>
  <si>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</si>
  <si>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</si>
  <si>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</si>
  <si>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</si>
  <si>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</si>
  <si>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</si>
  <si>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</si>
  <si>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</si>
  <si>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</si>
  <si>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</si>
  <si>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</si>
  <si>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</si>
  <si>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</si>
  <si>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</si>
  <si>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</si>
  <si>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</si>
  <si>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</si>
  <si>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</si>
  <si>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</si>
  <si>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</si>
  <si>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</si>
  <si>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</si>
  <si>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</si>
  <si>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</si>
  <si>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</si>
  <si>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</si>
  <si>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</si>
  <si>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</si>
  <si>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</si>
  <si>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</si>
  <si>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</si>
  <si>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</si>
  <si>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</si>
  <si>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</si>
  <si>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</si>
  <si>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</si>
  <si>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</si>
  <si>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</si>
  <si>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</si>
  <si>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</si>
  <si>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</si>
  <si>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</si>
  <si>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</si>
  <si>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</si>
  <si>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</si>
  <si>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</si>
  <si>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</si>
  <si>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</si>
  <si>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</si>
  <si>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</si>
  <si>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</si>
  <si>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</si>
  <si>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</si>
  <si>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</si>
  <si>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</si>
  <si>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</si>
  <si>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</si>
  <si>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</si>
  <si>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</si>
  <si>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</si>
  <si>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</si>
  <si>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</si>
  <si>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</si>
  <si>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</si>
  <si>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</si>
  <si>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</si>
  <si>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</si>
  <si>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</si>
  <si>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</si>
  <si>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</si>
  <si>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</si>
  <si>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</si>
  <si>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</si>
  <si>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</si>
  <si>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</si>
  <si>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</si>
  <si>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</si>
  <si>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</si>
  <si>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</si>
  <si>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</si>
  <si>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</si>
  <si>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</si>
  <si>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</si>
  <si>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</si>
  <si>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</si>
  <si>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</si>
  <si>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</si>
  <si>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</si>
  <si>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</si>
  <si>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</si>
  <si>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</si>
  <si>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</si>
  <si>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</si>
  <si>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</si>
  <si>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</si>
  <si>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</si>
  <si>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</si>
  <si>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</si>
  <si>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</si>
  <si>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</si>
  <si>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</si>
  <si>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</si>
  <si>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</si>
  <si>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</si>
  <si>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</si>
  <si>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</si>
  <si>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</si>
  <si>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</si>
  <si>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</si>
  <si>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</si>
  <si>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</si>
  <si>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</si>
  <si>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</si>
  <si>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</si>
  <si>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</si>
  <si>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</si>
  <si>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</si>
  <si>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</si>
  <si>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</si>
  <si>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</si>
  <si>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</si>
  <si>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</si>
  <si>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</si>
  <si>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</si>
  <si>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</si>
  <si>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</si>
  <si>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</si>
  <si>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</si>
  <si>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</si>
  <si>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</si>
  <si>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</si>
  <si>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</si>
  <si>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</si>
  <si>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</si>
  <si>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</si>
  <si>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</si>
  <si>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</si>
  <si>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</si>
  <si>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</si>
  <si>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</si>
  <si>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</si>
  <si>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</si>
  <si>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</si>
  <si>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</si>
  <si>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</si>
  <si>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</si>
  <si>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</si>
  <si>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</si>
  <si>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</si>
  <si>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</si>
  <si>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</si>
  <si>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</si>
  <si>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</si>
  <si>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</si>
  <si>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</si>
  <si>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</si>
  <si>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</si>
  <si>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</si>
  <si>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</si>
  <si>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</si>
  <si>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</si>
  <si>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</si>
  <si>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</si>
  <si>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</si>
  <si>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</si>
  <si>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</si>
  <si>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</si>
  <si>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</si>
  <si>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</si>
  <si>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</si>
  <si>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</si>
  <si>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</si>
  <si>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</si>
  <si>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</si>
  <si>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</si>
  <si>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</si>
  <si>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</si>
  <si>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</si>
  <si>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</si>
  <si>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</si>
  <si>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</si>
  <si>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</si>
  <si>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</si>
  <si>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</si>
  <si>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</si>
  <si>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</si>
  <si>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</si>
  <si>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</si>
  <si>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</si>
  <si>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</si>
  <si>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</si>
  <si>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</si>
  <si>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</si>
  <si>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</si>
  <si>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</si>
  <si>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</si>
  <si>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</si>
  <si>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</si>
  <si>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</si>
  <si>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</si>
  <si>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</si>
  <si>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</si>
  <si>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</si>
  <si>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</si>
  <si>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</si>
  <si>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</si>
  <si>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</si>
  <si>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</si>
  <si>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</si>
  <si>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</si>
  <si>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</si>
  <si>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</si>
  <si>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</si>
  <si>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</si>
  <si>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</si>
  <si>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</si>
  <si>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</si>
  <si>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</si>
  <si>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</si>
  <si>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</si>
  <si>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</si>
  <si>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</si>
  <si>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</si>
  <si>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</si>
  <si>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</si>
  <si>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</si>
  <si>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</si>
  <si>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</si>
  <si>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</si>
  <si>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</si>
  <si>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</si>
  <si>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</si>
  <si>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</si>
  <si>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</si>
  <si>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</si>
  <si>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</si>
  <si>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</si>
  <si>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</si>
  <si>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</si>
  <si>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</si>
  <si>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</si>
  <si>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</si>
  <si>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</si>
  <si>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</si>
  <si>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</si>
  <si>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</si>
  <si>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</si>
  <si>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</si>
  <si>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</si>
  <si>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</si>
  <si>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</si>
  <si>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</si>
  <si>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</si>
  <si>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</si>
  <si>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</si>
  <si>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</si>
  <si>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</si>
  <si>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</si>
  <si>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</si>
  <si>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</si>
  <si>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</si>
  <si>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</si>
  <si>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</si>
  <si>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</si>
  <si>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</si>
  <si>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</si>
  <si>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</si>
  <si>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</si>
  <si>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</si>
  <si>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</si>
  <si>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</si>
  <si>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</si>
  <si>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</si>
  <si>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</si>
  <si>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</si>
  <si>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</si>
  <si>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</si>
  <si>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</si>
  <si>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</si>
  <si>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</si>
  <si>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</si>
  <si>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</si>
  <si>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</si>
  <si>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</si>
  <si>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</si>
  <si>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</si>
  <si>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</si>
  <si>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</si>
  <si>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</si>
  <si>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</si>
  <si>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</si>
  <si>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</si>
  <si>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</si>
  <si>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</si>
  <si>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</si>
  <si>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</si>
  <si>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</si>
  <si>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</si>
  <si>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</si>
  <si>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</si>
  <si>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</si>
  <si>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</si>
  <si>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</si>
  <si>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</si>
  <si>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</si>
  <si>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</si>
  <si>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</si>
  <si>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</si>
  <si>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</si>
  <si>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</si>
  <si>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</si>
  <si>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</si>
  <si>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</si>
  <si>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</si>
  <si>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</si>
  <si>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</si>
  <si>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</si>
  <si>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</si>
  <si>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</si>
  <si>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</si>
  <si>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</si>
  <si>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</si>
  <si>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</si>
  <si>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</si>
  <si>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</si>
  <si>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</si>
  <si>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</si>
  <si>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</si>
  <si>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</si>
  <si>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</si>
  <si>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</si>
  <si>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</si>
  <si>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</si>
  <si>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</si>
  <si>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</si>
  <si>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</si>
  <si>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</si>
  <si>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</si>
  <si>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</si>
  <si>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</si>
  <si>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</si>
  <si>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</si>
  <si>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</si>
  <si>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</si>
  <si>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</si>
  <si>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</si>
  <si>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</si>
  <si>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</si>
  <si>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</si>
  <si>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</si>
  <si>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</si>
  <si>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</si>
  <si>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</si>
  <si>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</si>
  <si>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</si>
  <si>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</si>
  <si>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</si>
  <si>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</si>
  <si>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</si>
  <si>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</si>
  <si>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</si>
  <si>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</si>
  <si>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</si>
  <si>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</si>
  <si>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</si>
  <si>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</si>
  <si>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</si>
  <si>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</si>
  <si>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</si>
  <si>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</si>
  <si>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</si>
  <si>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</si>
  <si>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</si>
  <si>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</si>
  <si>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</si>
  <si>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</si>
  <si>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</si>
  <si>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</si>
  <si>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</si>
  <si>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</si>
  <si>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</si>
  <si>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</si>
  <si>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</si>
  <si>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</si>
  <si>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</si>
  <si>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</si>
  <si>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</si>
  <si>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</si>
  <si>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</si>
  <si>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</si>
  <si>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</si>
  <si>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</si>
  <si>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</si>
  <si>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</si>
  <si>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</si>
  <si>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</si>
  <si>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</si>
  <si>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</si>
  <si>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</si>
  <si>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</si>
  <si>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</si>
  <si>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</si>
  <si>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</si>
  <si>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</si>
  <si>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</si>
  <si>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</si>
  <si>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</si>
  <si>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</si>
  <si>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</si>
  <si>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</si>
  <si>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</si>
  <si>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</si>
  <si>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</si>
  <si>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</si>
  <si>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</si>
  <si>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</si>
  <si>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</si>
  <si>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</si>
  <si>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</si>
  <si>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</si>
  <si>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</si>
  <si>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</si>
  <si>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</si>
  <si>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</si>
  <si>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</si>
  <si>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</si>
  <si>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</si>
  <si>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</si>
  <si>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</si>
  <si>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</si>
  <si>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</si>
  <si>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</si>
  <si>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</si>
  <si>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</si>
  <si>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</si>
  <si>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</si>
  <si>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</si>
  <si>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</si>
  <si>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</si>
  <si>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</si>
  <si>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</si>
  <si>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</si>
  <si>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</si>
  <si>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</si>
  <si>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</si>
  <si>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</si>
  <si>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</si>
  <si>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</si>
  <si>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</si>
  <si>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</si>
  <si>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</si>
  <si>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</si>
  <si>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</si>
  <si>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</si>
  <si>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</si>
  <si>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</si>
  <si>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</si>
  <si>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</si>
  <si>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</si>
  <si>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</si>
  <si>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</si>
  <si>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</si>
  <si>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</si>
  <si>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</si>
  <si>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</si>
  <si>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</si>
  <si>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</si>
  <si>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</si>
  <si>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</si>
  <si>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</si>
  <si>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</si>
  <si>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</si>
  <si>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</si>
  <si>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</si>
  <si>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</si>
  <si>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</si>
  <si>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</si>
  <si>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</si>
  <si>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</si>
  <si>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</si>
  <si>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</si>
  <si>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</si>
  <si>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</si>
  <si>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</si>
  <si>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</si>
  <si>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</si>
  <si>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</si>
  <si>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</si>
  <si>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</si>
  <si>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</si>
  <si>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</si>
  <si>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</si>
  <si>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</si>
  <si>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</si>
  <si>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</si>
  <si>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</si>
  <si>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</si>
  <si>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</si>
  <si>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</si>
  <si>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</si>
  <si>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</si>
  <si>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</si>
  <si>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</si>
  <si>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</si>
  <si>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</si>
  <si>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</si>
  <si>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</si>
  <si>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</si>
  <si>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</si>
  <si>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</si>
  <si>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</si>
  <si>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</si>
  <si>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</si>
  <si>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</si>
  <si>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</si>
  <si>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</si>
  <si>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</si>
  <si>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</si>
  <si>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</si>
  <si>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</si>
  <si>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</si>
  <si>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</si>
  <si>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</si>
  <si>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</si>
  <si>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</si>
  <si>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</si>
  <si>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</si>
  <si>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</si>
  <si>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</si>
  <si>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</si>
  <si>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</si>
  <si>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</si>
  <si>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</si>
  <si>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</si>
  <si>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</si>
  <si>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</si>
  <si>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</si>
  <si>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</si>
  <si>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</si>
  <si>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</si>
  <si>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</si>
  <si>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</si>
  <si>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</si>
  <si>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</si>
  <si>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</si>
  <si>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</si>
  <si>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</si>
  <si>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</si>
  <si>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</si>
  <si>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</si>
  <si>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</si>
  <si>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</si>
  <si>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</si>
  <si>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</si>
  <si>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</si>
  <si>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</si>
  <si>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</si>
  <si>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</si>
  <si>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</si>
  <si>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</si>
  <si>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</si>
  <si>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</si>
  <si>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</si>
  <si>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</si>
  <si>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</si>
  <si>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</si>
  <si>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</si>
  <si>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</si>
  <si>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</si>
  <si>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</si>
  <si>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</si>
  <si>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</si>
  <si>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</si>
  <si>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</si>
  <si>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</si>
  <si>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</si>
  <si>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</si>
  <si>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</si>
  <si>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</si>
  <si>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</si>
  <si>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</si>
  <si>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</si>
  <si>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</si>
  <si>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</si>
  <si>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</si>
  <si>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</si>
  <si>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</si>
  <si>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</si>
  <si>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</si>
  <si>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</si>
  <si>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</si>
  <si>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</si>
  <si>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</si>
  <si>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</si>
  <si>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</si>
  <si>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</si>
  <si>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</si>
  <si>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</si>
  <si>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</si>
  <si>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</si>
  <si>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</si>
  <si>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</si>
  <si>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</si>
  <si>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</si>
  <si>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</si>
  <si>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</si>
  <si>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</si>
  <si>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</si>
  <si>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</si>
  <si>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</si>
  <si>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</si>
  <si>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</si>
  <si>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</si>
  <si>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</si>
  <si>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</si>
  <si>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</si>
  <si>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</si>
  <si>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</si>
  <si>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</si>
  <si>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</si>
  <si>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</si>
  <si>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</si>
  <si>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</si>
  <si>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</si>
  <si>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</si>
  <si>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</si>
  <si>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</si>
  <si>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</si>
  <si>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</si>
  <si>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</si>
  <si>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</si>
  <si>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</si>
  <si>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</si>
  <si>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</si>
  <si>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</si>
  <si>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</si>
  <si>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</si>
  <si>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</si>
  <si>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</si>
  <si>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</si>
  <si>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</si>
  <si>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</si>
  <si>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</si>
  <si>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</si>
  <si>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</si>
  <si>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</si>
  <si>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</si>
  <si>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</si>
  <si>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</si>
  <si>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</si>
  <si>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</si>
  <si>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</si>
  <si>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</si>
  <si>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</si>
  <si>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</si>
  <si>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</si>
  <si>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</si>
  <si>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</si>
  <si>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</si>
  <si>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</si>
  <si>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</si>
  <si>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</si>
  <si>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</si>
  <si>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</si>
  <si>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</si>
  <si>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</si>
  <si>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</si>
  <si>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</si>
  <si>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</si>
  <si>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</si>
  <si>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</si>
  <si>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</si>
  <si>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</si>
  <si>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</si>
  <si>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</si>
  <si>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</si>
  <si>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</si>
  <si>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</si>
  <si>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</si>
  <si>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</si>
  <si>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</si>
  <si>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</si>
  <si>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</si>
  <si>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</si>
  <si>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</si>
  <si>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</si>
  <si>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</si>
  <si>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</si>
  <si>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</si>
  <si>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</si>
  <si>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</si>
  <si>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</si>
  <si>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</si>
  <si>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</si>
  <si>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</si>
  <si>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</si>
  <si>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</si>
  <si>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</si>
  <si>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</si>
  <si>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</si>
  <si>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</si>
  <si>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</si>
  <si>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</si>
  <si>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</si>
  <si>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</si>
  <si>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</si>
  <si>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</si>
  <si>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</si>
  <si>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</si>
  <si>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</si>
  <si>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</si>
  <si>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</si>
  <si>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</si>
  <si>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</si>
  <si>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</si>
  <si>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</si>
  <si>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</si>
  <si>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</si>
  <si>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</si>
  <si>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</si>
  <si>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</si>
  <si>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</si>
  <si>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</si>
  <si>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</si>
  <si>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</si>
  <si>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</si>
  <si>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</si>
  <si>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</si>
  <si>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</si>
  <si>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</si>
  <si>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</si>
  <si>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</si>
  <si>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</si>
  <si>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</si>
  <si>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</si>
  <si>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</si>
  <si>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</si>
  <si>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</si>
  <si>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</si>
  <si>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</si>
  <si>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</si>
  <si>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</si>
  <si>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</si>
  <si>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</si>
  <si>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</si>
  <si>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</si>
  <si>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</si>
  <si>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</si>
  <si>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</si>
  <si>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</si>
  <si>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</si>
  <si>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</si>
  <si>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</si>
  <si>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</si>
  <si>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</si>
  <si>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</si>
  <si>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</si>
  <si>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</si>
  <si>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</si>
  <si>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</si>
  <si>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</si>
  <si>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</si>
  <si>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</si>
  <si>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</si>
  <si>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</si>
  <si>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</si>
  <si>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</si>
  <si>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</si>
  <si>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</si>
  <si>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</si>
  <si>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</si>
  <si>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</si>
  <si>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</si>
  <si>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</si>
  <si>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</si>
  <si>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</si>
  <si>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</si>
  <si>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</si>
  <si>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</si>
  <si>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</si>
  <si>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</si>
  <si>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</si>
  <si>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</si>
  <si>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</si>
  <si>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</si>
  <si>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</si>
  <si>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</si>
  <si>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</si>
  <si>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</si>
  <si>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</si>
  <si>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</si>
  <si>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</si>
  <si>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</si>
  <si>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</si>
  <si>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</si>
  <si>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</si>
  <si>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</si>
  <si>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</si>
  <si>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</si>
  <si>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</si>
  <si>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</si>
  <si>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</si>
  <si>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</si>
  <si>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</si>
  <si>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</si>
  <si>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</si>
  <si>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</si>
  <si>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</si>
  <si>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</si>
  <si>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</si>
  <si>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</si>
  <si>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</si>
  <si>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</si>
  <si>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</si>
  <si>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</si>
  <si>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</si>
  <si>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</si>
  <si>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</si>
  <si>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</si>
  <si>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</si>
  <si>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</si>
  <si>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</si>
  <si>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</si>
  <si>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</si>
  <si>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</si>
  <si>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</si>
  <si>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</si>
  <si>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</si>
  <si>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</si>
  <si>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</si>
  <si>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</si>
  <si>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</si>
  <si>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</si>
  <si>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</si>
  <si>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</si>
  <si>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</si>
  <si>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</si>
  <si>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</si>
  <si>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</si>
  <si>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</si>
  <si>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</si>
  <si>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</si>
  <si>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</si>
  <si>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</si>
  <si>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</si>
  <si>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</si>
  <si>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</si>
  <si>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</si>
  <si>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</si>
  <si>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</si>
  <si>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</si>
  <si>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</si>
  <si>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</si>
  <si>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</si>
  <si>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</si>
  <si>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</si>
  <si>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</si>
  <si>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</si>
  <si>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</si>
  <si>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</si>
  <si>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</si>
  <si>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</si>
  <si>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</si>
  <si>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</si>
  <si>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</si>
  <si>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</si>
  <si>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</si>
  <si>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</si>
  <si>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</si>
  <si>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</si>
  <si>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</si>
  <si>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</si>
  <si>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</si>
  <si>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</si>
  <si>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</si>
  <si>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</si>
  <si>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</si>
  <si>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</si>
  <si>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</si>
  <si>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</si>
  <si>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</si>
  <si>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</si>
  <si>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</si>
  <si>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</si>
  <si>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</si>
  <si>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</si>
  <si>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</si>
  <si>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</si>
  <si>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</si>
  <si>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</si>
  <si>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</si>
  <si>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</si>
  <si>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</si>
  <si>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</si>
  <si>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</si>
  <si>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</si>
  <si>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</si>
  <si>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</si>
  <si>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</si>
  <si>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</si>
  <si>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</si>
  <si>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</si>
  <si>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</si>
  <si>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</si>
  <si>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</si>
  <si>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</si>
  <si>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</si>
  <si>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</si>
  <si>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</si>
  <si>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</si>
  <si>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</si>
  <si>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</si>
  <si>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</si>
  <si>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</si>
  <si>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</si>
  <si>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</si>
  <si>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</si>
  <si>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</si>
  <si>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</si>
  <si>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</si>
  <si>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</si>
  <si>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</si>
  <si>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</si>
  <si>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</si>
  <si>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</si>
  <si>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</si>
  <si>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</si>
  <si>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</si>
  <si>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</si>
  <si>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</si>
  <si>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</si>
  <si>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</si>
  <si>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</si>
  <si>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</si>
  <si>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</si>
  <si>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</si>
  <si>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</si>
  <si>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</si>
  <si>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</si>
  <si>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</si>
  <si>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</si>
  <si>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</si>
  <si>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</si>
  <si>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</si>
  <si>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</si>
  <si>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</si>
  <si>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</si>
  <si>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</si>
  <si>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</si>
  <si>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</si>
  <si>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</si>
  <si>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</si>
  <si>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</si>
  <si>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</si>
  <si>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</si>
  <si>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</si>
  <si>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</si>
  <si>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</si>
  <si>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</si>
  <si>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</si>
  <si>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</si>
  <si>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</si>
  <si>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</si>
  <si>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</si>
  <si>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</si>
  <si>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</si>
  <si>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</si>
  <si>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</si>
  <si>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</si>
  <si>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</si>
  <si>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</si>
  <si>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</si>
  <si>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</si>
  <si>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</si>
  <si>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</si>
  <si>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</si>
  <si>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</si>
  <si>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</si>
  <si>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</si>
  <si>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</si>
  <si>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</si>
  <si>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</si>
  <si>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</si>
  <si>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</si>
  <si>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</si>
  <si>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</si>
  <si>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</si>
  <si>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</si>
  <si>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</si>
  <si>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</si>
  <si>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</si>
  <si>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</si>
  <si>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</si>
  <si>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</si>
  <si>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</si>
  <si>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</si>
  <si>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</si>
  <si>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</si>
  <si>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</si>
  <si>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</si>
  <si>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</si>
  <si>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</si>
  <si>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</si>
  <si>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</si>
  <si>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</si>
  <si>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</si>
  <si>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</si>
  <si>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</si>
  <si>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</si>
  <si>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</si>
  <si>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</si>
  <si>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</si>
  <si>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</si>
  <si>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</si>
  <si>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</si>
  <si>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</si>
  <si>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</si>
  <si>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</si>
  <si>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</si>
  <si>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</si>
  <si>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</si>
  <si>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</si>
  <si>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</si>
  <si>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</si>
  <si>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</si>
  <si>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</si>
  <si>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</si>
  <si>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</si>
  <si>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</si>
  <si>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</si>
  <si>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</si>
  <si>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</si>
  <si>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</si>
  <si>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</si>
  <si>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</si>
  <si>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</si>
  <si>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</si>
  <si>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</si>
  <si>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</si>
  <si>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</si>
  <si>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</si>
  <si>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</si>
  <si>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</si>
  <si>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</si>
  <si>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</si>
  <si>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</si>
  <si>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</si>
  <si>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</si>
  <si>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</si>
  <si>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</si>
  <si>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</si>
  <si>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</si>
  <si>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</si>
  <si>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</si>
  <si>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</si>
  <si>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</si>
  <si>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</si>
  <si>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</si>
  <si>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</si>
  <si>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</si>
  <si>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</si>
  <si>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</si>
  <si>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</si>
  <si>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</si>
  <si>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</si>
  <si>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</si>
  <si>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</si>
  <si>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</si>
  <si>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</si>
  <si>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</si>
  <si>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</si>
  <si>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</si>
  <si>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</si>
  <si>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</si>
  <si>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</si>
  <si>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</si>
  <si>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</si>
  <si>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</si>
  <si>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</si>
  <si>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</si>
  <si>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</si>
  <si>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</si>
  <si>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</si>
  <si>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</si>
  <si>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</si>
  <si>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</si>
  <si>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</si>
  <si>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</si>
  <si>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</si>
  <si>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</si>
  <si>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</si>
  <si>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</si>
  <si>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</si>
  <si>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</si>
  <si>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</si>
  <si>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</si>
  <si>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</si>
  <si>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</si>
  <si>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</si>
  <si>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</si>
  <si>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</si>
  <si>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</si>
  <si>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</si>
  <si>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</si>
  <si>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</si>
  <si>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</si>
  <si>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</si>
  <si>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</si>
  <si>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</si>
  <si>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</si>
  <si>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</si>
  <si>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</si>
  <si>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</si>
  <si>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</si>
  <si>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</si>
  <si>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</si>
  <si>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</si>
  <si>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</si>
  <si>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</si>
  <si>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</si>
  <si>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</si>
  <si>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</si>
  <si>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</si>
  <si>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</si>
  <si>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</si>
  <si>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</si>
  <si>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</si>
  <si>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</si>
  <si>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</si>
  <si>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</si>
  <si>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</si>
  <si>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</si>
  <si>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</si>
  <si>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</si>
  <si>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</si>
  <si>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</si>
  <si>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</si>
  <si>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</si>
  <si>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</si>
  <si>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</si>
  <si>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</si>
  <si>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</si>
  <si>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</si>
  <si>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</si>
  <si>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</si>
  <si>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</si>
  <si>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</si>
  <si>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</si>
  <si>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</si>
  <si>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</si>
  <si>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</si>
  <si>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</si>
  <si>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</si>
  <si>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</si>
  <si>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</si>
  <si>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</si>
  <si>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</si>
  <si>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</si>
  <si>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</si>
  <si>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</si>
  <si>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</si>
  <si>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</si>
  <si>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</si>
  <si>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</si>
  <si>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</si>
  <si>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</si>
  <si>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</si>
  <si>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</si>
  <si>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</si>
  <si>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</si>
  <si>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</si>
  <si>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</si>
  <si>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</si>
  <si>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</si>
  <si>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</si>
  <si>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</si>
  <si>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</si>
  <si>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</si>
  <si>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</si>
  <si>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</si>
  <si>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</si>
  <si>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</si>
  <si>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</si>
  <si>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</si>
  <si>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</si>
  <si>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</si>
  <si>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</si>
  <si>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</si>
  <si>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</si>
  <si>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</si>
  <si>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</si>
  <si>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</si>
  <si>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</si>
  <si>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</si>
  <si>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</si>
  <si>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</si>
  <si>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</si>
  <si>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</si>
  <si>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</si>
  <si>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</si>
  <si>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</si>
  <si>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</si>
  <si>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</si>
  <si>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</si>
  <si>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</si>
  <si>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</si>
  <si>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</si>
  <si>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</si>
  <si>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</si>
  <si>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</si>
  <si>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</si>
  <si>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</si>
  <si>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</si>
  <si>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</si>
  <si>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</si>
  <si>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</si>
  <si>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</si>
  <si>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</si>
  <si>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</si>
  <si>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</si>
  <si>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</si>
  <si>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</si>
  <si>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</si>
  <si>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</si>
  <si>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</si>
  <si>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</si>
  <si>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</si>
  <si>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</si>
  <si>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</si>
  <si>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</si>
  <si>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</si>
  <si>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</si>
  <si>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</si>
  <si>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</si>
  <si>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</si>
  <si>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</si>
  <si>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</si>
  <si>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</si>
  <si>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</si>
  <si>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</si>
  <si>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</si>
  <si>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</si>
  <si>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</si>
  <si>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</si>
  <si>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</si>
  <si>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</si>
  <si>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</si>
  <si>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</si>
  <si>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</si>
  <si>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</si>
  <si>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</si>
  <si>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</si>
  <si>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</si>
  <si>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</si>
  <si>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</si>
  <si>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</si>
  <si>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</si>
  <si>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</si>
  <si>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</si>
  <si>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</si>
  <si>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</si>
  <si>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</si>
  <si>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</si>
  <si>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</si>
  <si>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</si>
  <si>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</si>
  <si>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</si>
  <si>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</si>
  <si>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</si>
  <si>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</si>
  <si>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</si>
  <si>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</si>
  <si>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</si>
  <si>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</si>
  <si>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</si>
  <si>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</si>
  <si>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</si>
  <si>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</si>
  <si>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</si>
  <si>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</si>
  <si>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</si>
  <si>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</si>
  <si>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</si>
  <si>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</si>
  <si>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</si>
  <si>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</si>
  <si>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</si>
  <si>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</si>
  <si>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</si>
  <si>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</si>
  <si>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</si>
  <si>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</si>
  <si>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</si>
  <si>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</si>
  <si>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</si>
  <si>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</si>
  <si>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</si>
  <si>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</si>
  <si>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</si>
  <si>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</si>
  <si>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</si>
  <si>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</si>
  <si>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</si>
  <si>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</si>
  <si>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</si>
  <si>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</si>
  <si>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</si>
  <si>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</si>
  <si>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</si>
  <si>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</si>
  <si>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</si>
  <si>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</si>
  <si>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</si>
  <si>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</si>
  <si>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</si>
  <si>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</si>
  <si>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</si>
  <si>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</si>
  <si>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</si>
  <si>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</si>
  <si>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</si>
  <si>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</si>
  <si>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</si>
  <si>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</si>
  <si>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</si>
  <si>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</si>
  <si>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</si>
  <si>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</si>
  <si>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</si>
  <si>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</si>
  <si>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</si>
  <si>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</si>
  <si>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</si>
  <si>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</si>
  <si>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</si>
  <si>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</si>
  <si>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</si>
  <si>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</si>
  <si>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</si>
  <si>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</si>
  <si>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</si>
  <si>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</si>
  <si>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</si>
  <si>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</si>
  <si>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</si>
  <si>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</si>
  <si>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</si>
  <si>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</si>
  <si>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</si>
  <si>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</si>
  <si>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</si>
  <si>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</si>
  <si>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</si>
  <si>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</si>
  <si>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</si>
  <si>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</si>
  <si>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</si>
  <si>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</si>
  <si>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</si>
  <si>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</si>
  <si>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</si>
  <si>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</si>
  <si>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</si>
  <si>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</si>
  <si>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</si>
  <si>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</si>
  <si>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</si>
  <si>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</si>
  <si>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</si>
  <si>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</si>
  <si>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</si>
  <si>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</si>
  <si>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</si>
  <si>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</si>
  <si>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</si>
  <si>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</si>
  <si>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</si>
  <si>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</si>
  <si>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</si>
  <si>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</si>
  <si>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</si>
  <si>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</si>
  <si>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</si>
  <si>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</si>
  <si>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</si>
  <si>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</si>
  <si>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</si>
  <si>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</si>
  <si>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</si>
  <si>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</si>
  <si>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</si>
  <si>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</si>
  <si>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</si>
  <si>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</si>
  <si>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</si>
  <si>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</si>
  <si>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</si>
  <si>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</si>
  <si>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</si>
  <si>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</si>
  <si>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</si>
  <si>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</si>
  <si>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</si>
  <si>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</si>
  <si>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</si>
  <si>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</si>
  <si>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</si>
  <si>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</si>
  <si>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</si>
  <si>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</si>
  <si>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</si>
  <si>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</si>
  <si>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</si>
  <si>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</si>
  <si>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</si>
  <si>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</si>
  <si>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</si>
  <si>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</si>
  <si>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</si>
  <si>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</si>
  <si>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</si>
  <si>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</si>
  <si>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</si>
  <si>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</si>
  <si>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</si>
  <si>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</si>
  <si>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</si>
  <si>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</si>
  <si>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</si>
  <si>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</si>
  <si>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</si>
  <si>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</si>
  <si>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</si>
  <si>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</si>
  <si>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</si>
  <si>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</si>
  <si>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</si>
  <si>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</si>
  <si>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</si>
  <si>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</si>
  <si>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</si>
  <si>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</si>
  <si>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</si>
  <si>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</si>
  <si>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</si>
  <si>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</si>
  <si>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</si>
  <si>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</si>
  <si>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</si>
  <si>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</si>
  <si>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</si>
  <si>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</si>
  <si>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</si>
  <si>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</si>
  <si>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</si>
  <si>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</si>
  <si>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</si>
  <si>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</si>
  <si>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</si>
  <si>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</si>
  <si>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</si>
  <si>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</si>
  <si>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</si>
  <si>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</si>
  <si>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</si>
  <si>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</si>
  <si>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</si>
  <si>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</si>
  <si>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</si>
  <si>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</si>
  <si>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</si>
  <si>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</si>
  <si>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</si>
  <si>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</si>
  <si>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</si>
  <si>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</si>
  <si>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</si>
  <si>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</si>
  <si>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</si>
  <si>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</si>
  <si>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</si>
  <si>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</si>
  <si>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</si>
  <si>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</si>
  <si>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</si>
  <si>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</si>
  <si>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</si>
  <si>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</si>
  <si>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</si>
  <si>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</si>
  <si>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</si>
  <si>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</si>
  <si>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</si>
  <si>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</si>
  <si>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</si>
  <si>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</si>
  <si>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</si>
  <si>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</si>
  <si>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</si>
  <si>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</si>
  <si>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</si>
  <si>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</si>
  <si>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</si>
  <si>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</si>
  <si>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</si>
  <si>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</si>
  <si>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</si>
  <si>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</si>
  <si>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</si>
  <si>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</si>
  <si>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</si>
  <si>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</si>
  <si>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</si>
  <si>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</si>
  <si>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</si>
  <si>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</si>
  <si>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</si>
  <si>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</si>
  <si>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</si>
  <si>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</si>
  <si>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</si>
  <si>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</si>
  <si>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</si>
  <si>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</si>
  <si>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</si>
  <si>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</si>
  <si>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</si>
  <si>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</si>
  <si>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</si>
  <si>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</si>
  <si>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</si>
  <si>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</si>
  <si>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</si>
  <si>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</si>
  <si>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</si>
  <si>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</si>
  <si>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</si>
  <si>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</si>
  <si>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</si>
  <si>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</si>
  <si>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</si>
  <si>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</si>
  <si>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</si>
  <si>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</si>
  <si>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</si>
  <si>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</si>
  <si>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</si>
  <si>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</si>
  <si>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</si>
  <si>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</si>
  <si>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</si>
  <si>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</si>
  <si>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</si>
  <si>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</si>
  <si>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</si>
  <si>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</si>
  <si>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</si>
  <si>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</si>
  <si>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</si>
  <si>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</si>
  <si>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</si>
  <si>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</si>
  <si>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</si>
  <si>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</si>
  <si>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</si>
  <si>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</si>
  <si>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</si>
  <si>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</si>
  <si>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</si>
  <si>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</si>
  <si>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</si>
  <si>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</si>
  <si>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</si>
  <si>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</si>
  <si>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</si>
  <si>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</si>
  <si>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</si>
  <si>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</si>
  <si>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</si>
  <si>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</si>
  <si>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</si>
  <si>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</si>
  <si>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</si>
  <si>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</si>
  <si>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</si>
  <si>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</si>
  <si>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</si>
  <si>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</si>
  <si>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</si>
  <si>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</si>
  <si>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</si>
  <si>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</si>
  <si>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</si>
  <si>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</si>
  <si>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</si>
  <si>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</si>
  <si>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</si>
  <si>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</si>
  <si>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</si>
  <si>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</si>
  <si>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</si>
  <si>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</si>
  <si>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</si>
  <si>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</si>
  <si>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</si>
  <si>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</si>
  <si>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</si>
  <si>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</si>
  <si>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</si>
  <si>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</si>
  <si>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</si>
  <si>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</si>
  <si>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</si>
  <si>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</si>
  <si>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</si>
  <si>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</si>
  <si>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</si>
  <si>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</si>
  <si>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</si>
  <si>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</si>
  <si>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</si>
  <si>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</si>
  <si>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</si>
  <si>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</si>
  <si>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</si>
  <si>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</si>
  <si>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</si>
  <si>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</si>
  <si>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</si>
  <si>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</si>
  <si>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</si>
  <si>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</si>
  <si>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</si>
  <si>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</si>
  <si>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</si>
  <si>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</si>
  <si>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</si>
  <si>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</si>
  <si>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</si>
  <si>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</si>
  <si>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</si>
  <si>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</si>
  <si>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</si>
  <si>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</si>
  <si>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</si>
  <si>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</si>
  <si>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</si>
  <si>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</si>
  <si>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</si>
  <si>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</si>
  <si>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</si>
  <si>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</si>
  <si>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</si>
  <si>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</si>
  <si>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</si>
  <si>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</si>
  <si>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</si>
  <si>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</si>
  <si>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</si>
  <si>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</si>
  <si>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</si>
  <si>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</si>
  <si>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</si>
  <si>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</si>
  <si>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</si>
  <si>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</si>
  <si>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</si>
  <si>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</si>
  <si>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</si>
  <si>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</si>
  <si>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</si>
  <si>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</si>
  <si>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</si>
  <si>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</si>
  <si>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</si>
  <si>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</si>
  <si>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</si>
  <si>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</si>
  <si>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</si>
  <si>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</si>
  <si>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</si>
  <si>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</si>
  <si>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</si>
  <si>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</si>
  <si>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</si>
  <si>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</si>
  <si>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</si>
  <si>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</si>
  <si>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</si>
  <si>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</si>
  <si>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</si>
  <si>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</si>
  <si>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</si>
  <si>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</si>
  <si>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</si>
  <si>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</si>
  <si>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</si>
  <si>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</si>
  <si>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</si>
  <si>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</si>
  <si>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</si>
  <si>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</si>
  <si>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</si>
  <si>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</si>
  <si>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</si>
  <si>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</si>
  <si>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</si>
  <si>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</si>
  <si>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</si>
  <si>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</si>
  <si>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</si>
  <si>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</si>
  <si>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</si>
  <si>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</si>
  <si>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</si>
  <si>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</si>
  <si>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</si>
  <si>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</si>
  <si>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</si>
  <si>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</si>
  <si>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</si>
  <si>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</si>
  <si>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</si>
  <si>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</si>
  <si>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</si>
  <si>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</si>
  <si>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</si>
  <si>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</si>
  <si>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</si>
  <si>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</si>
  <si>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</si>
  <si>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</si>
  <si>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</si>
  <si>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</si>
  <si>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</si>
  <si>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</si>
  <si>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</si>
  <si>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</si>
  <si>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</si>
  <si>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</si>
  <si>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</si>
  <si>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</si>
  <si>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</si>
  <si>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</si>
  <si>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</si>
  <si>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</si>
  <si>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</si>
  <si>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</si>
  <si>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</si>
  <si>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</si>
  <si>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</si>
  <si>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</si>
  <si>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</si>
  <si>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</si>
  <si>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</si>
  <si>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</si>
  <si>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</si>
  <si>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</si>
  <si>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</si>
  <si>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</si>
  <si>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</si>
  <si>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</si>
  <si>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</si>
  <si>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</si>
  <si>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</si>
  <si>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</si>
  <si>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</si>
  <si>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</si>
  <si>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</si>
  <si>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</si>
  <si>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</si>
  <si>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</si>
  <si>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</si>
  <si>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</si>
  <si>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</si>
  <si>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</si>
  <si>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</si>
  <si>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</si>
  <si>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</si>
  <si>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</si>
  <si>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</si>
  <si>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</si>
  <si>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</si>
  <si>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</si>
  <si>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</si>
  <si>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</si>
  <si>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</si>
  <si>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</si>
  <si>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</si>
  <si>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</si>
  <si>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</si>
  <si>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</si>
  <si>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</si>
  <si>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</si>
  <si>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</si>
  <si>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</si>
  <si>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</si>
  <si>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</si>
  <si>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</si>
  <si>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</si>
  <si>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</si>
  <si>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</si>
  <si>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</si>
  <si>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</si>
  <si>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</si>
  <si>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</si>
  <si>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</si>
  <si>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</si>
  <si>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</si>
  <si>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</si>
  <si>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</si>
  <si>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</si>
  <si>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</si>
  <si>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</si>
  <si>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</si>
  <si>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</si>
  <si>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</si>
  <si>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</si>
  <si>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</si>
  <si>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</si>
  <si>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</si>
  <si>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</si>
  <si>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</si>
  <si>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</si>
  <si>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</si>
  <si>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</si>
  <si>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</si>
  <si>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</si>
  <si>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</si>
  <si>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</si>
  <si>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</si>
  <si>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</si>
  <si>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</si>
  <si>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</si>
  <si>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</si>
  <si>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</si>
  <si>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</si>
  <si>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</si>
  <si>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</si>
  <si>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</si>
  <si>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</si>
  <si>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</si>
  <si>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</si>
  <si>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</si>
  <si>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</si>
  <si>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</si>
  <si>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</si>
  <si>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</si>
  <si>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</si>
  <si>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</si>
  <si>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</si>
  <si>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</si>
  <si>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</si>
  <si>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</si>
  <si>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</si>
  <si>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</si>
  <si>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</si>
  <si>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</si>
  <si>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</si>
  <si>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</si>
  <si>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</si>
  <si>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</si>
  <si>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</si>
  <si>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</si>
  <si>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</si>
  <si>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</si>
  <si>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</si>
  <si>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</si>
  <si>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</si>
  <si>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</si>
  <si>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</si>
  <si>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</si>
  <si>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</si>
  <si>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</si>
  <si>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</si>
  <si>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</si>
  <si>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</si>
  <si>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</si>
  <si>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</si>
  <si>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</si>
  <si>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</si>
  <si>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</si>
  <si>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</si>
  <si>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</si>
  <si>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</si>
  <si>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</si>
  <si>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</si>
  <si>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</si>
  <si>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</si>
  <si>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</si>
  <si>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</si>
  <si>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</si>
  <si>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</si>
  <si>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</si>
  <si>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</si>
  <si>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</si>
  <si>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</si>
  <si>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</si>
  <si>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</si>
  <si>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</si>
  <si>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</si>
  <si>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</si>
  <si>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</si>
  <si>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</si>
  <si>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</si>
  <si>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</si>
  <si>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</si>
  <si>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</si>
  <si>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</si>
  <si>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</si>
  <si>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</si>
  <si>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</si>
  <si>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</si>
  <si>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</si>
  <si>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</si>
  <si>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</si>
  <si>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</si>
  <si>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</si>
  <si>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</si>
  <si>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</si>
  <si>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</si>
  <si>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</si>
  <si>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</si>
  <si>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</si>
  <si>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</si>
  <si>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</si>
  <si>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</si>
  <si>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</si>
  <si>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</si>
  <si>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</si>
  <si>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</si>
  <si>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</si>
  <si>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</si>
  <si>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</si>
  <si>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</si>
  <si>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</si>
  <si>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</si>
  <si>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</si>
  <si>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</si>
  <si>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</si>
  <si>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</si>
  <si>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</si>
  <si>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</si>
  <si>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</si>
  <si>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</si>
  <si>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</si>
  <si>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</si>
  <si>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</si>
  <si>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</si>
  <si>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</si>
  <si>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</si>
  <si>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</si>
  <si>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</si>
  <si>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</si>
  <si>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</si>
  <si>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</si>
  <si>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</si>
  <si>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</si>
  <si>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</si>
  <si>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</si>
  <si>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</si>
  <si>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</si>
  <si>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</si>
  <si>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</si>
  <si>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</si>
  <si>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</si>
  <si>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</si>
  <si>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</si>
  <si>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</si>
  <si>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</si>
  <si>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</si>
  <si>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</si>
  <si>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</si>
  <si>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</si>
  <si>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</si>
  <si>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</si>
  <si>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</si>
  <si>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</si>
  <si>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</si>
  <si>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</si>
  <si>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</si>
  <si>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</si>
  <si>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</si>
  <si>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</si>
  <si>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</si>
  <si>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</si>
  <si>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</si>
  <si>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</si>
  <si>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</si>
  <si>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</si>
  <si>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</si>
  <si>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</si>
  <si>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</si>
  <si>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</si>
  <si>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</si>
  <si>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</si>
  <si>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</si>
  <si>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</si>
  <si>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</si>
  <si>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</si>
  <si>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</si>
  <si>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</si>
  <si>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</si>
  <si>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</si>
  <si>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</si>
  <si>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</si>
  <si>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</si>
  <si>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</si>
  <si>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</si>
  <si>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</si>
  <si>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</si>
  <si>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</si>
  <si>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</si>
  <si>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</si>
  <si>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</si>
  <si>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</si>
  <si>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</si>
  <si>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</si>
  <si>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</si>
  <si>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</si>
  <si>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</si>
  <si>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</si>
  <si>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</si>
  <si>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</si>
  <si>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</si>
  <si>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</si>
  <si>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</si>
  <si>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</si>
  <si>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</si>
  <si>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</si>
  <si>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</si>
  <si>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</si>
  <si>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</si>
  <si>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</si>
  <si>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</si>
  <si>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</si>
  <si>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</si>
  <si>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</si>
  <si>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</si>
  <si>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</si>
  <si>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</si>
  <si>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</si>
  <si>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</si>
  <si>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</si>
  <si>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</si>
  <si>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</si>
  <si>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</si>
  <si>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</si>
  <si>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</si>
  <si>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</si>
  <si>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</si>
  <si>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</si>
  <si>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</si>
  <si>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</si>
  <si>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</si>
  <si>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</si>
  <si>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</si>
  <si>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</si>
  <si>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</si>
  <si>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</si>
  <si>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</si>
  <si>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</si>
  <si>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</si>
  <si>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</si>
  <si>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</si>
  <si>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</si>
  <si>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</si>
  <si>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</si>
  <si>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</si>
  <si>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</si>
  <si>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</si>
  <si>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</si>
  <si>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</si>
  <si>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</si>
  <si>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</si>
  <si>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</si>
  <si>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</si>
  <si>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</si>
  <si>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</si>
  <si>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</si>
  <si>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</si>
  <si>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</si>
  <si>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</si>
  <si>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</si>
  <si>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</si>
  <si>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</si>
  <si>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</si>
  <si>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</si>
  <si>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</si>
  <si>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</si>
  <si>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</si>
  <si>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</si>
  <si>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</si>
  <si>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</si>
  <si>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</si>
  <si>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</si>
  <si>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</si>
  <si>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</si>
  <si>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</si>
  <si>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</si>
  <si>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</si>
  <si>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</si>
  <si>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</si>
  <si>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</si>
  <si>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</si>
  <si>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</si>
  <si>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</si>
  <si>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</si>
  <si>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</si>
  <si>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</si>
  <si>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</si>
  <si>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</si>
  <si>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</si>
  <si>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</si>
  <si>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</si>
  <si>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</si>
  <si>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</si>
  <si>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</si>
  <si>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</si>
  <si>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</si>
  <si>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</si>
  <si>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</si>
  <si>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</si>
  <si>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</si>
  <si>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</si>
  <si>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</si>
  <si>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</si>
  <si>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</si>
  <si>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</si>
  <si>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</si>
  <si>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</si>
  <si>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</si>
  <si>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</si>
  <si>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</si>
  <si>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</si>
  <si>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</si>
  <si>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</si>
  <si>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</si>
  <si>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</si>
  <si>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</si>
  <si>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</si>
  <si>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</si>
  <si>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</si>
  <si>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</si>
  <si>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</si>
  <si>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</si>
  <si>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</si>
  <si>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</si>
  <si>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</si>
  <si>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</si>
  <si>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</si>
  <si>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</si>
  <si>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</si>
  <si>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</si>
  <si>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</si>
  <si>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</si>
  <si>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</si>
  <si>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</si>
  <si>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</si>
  <si>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</si>
  <si>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</si>
  <si>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</si>
  <si>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</si>
  <si>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</si>
  <si>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</si>
  <si>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</si>
  <si>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</si>
  <si>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</si>
  <si>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</si>
  <si>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</si>
  <si>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</si>
  <si>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</si>
  <si>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</si>
  <si>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</si>
  <si>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</si>
  <si>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</si>
  <si>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</si>
  <si>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</si>
  <si>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</si>
  <si>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</si>
  <si>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</si>
  <si>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</si>
  <si>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</si>
  <si>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</si>
  <si>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</si>
  <si>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</si>
  <si>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</si>
  <si>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</si>
  <si>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</si>
  <si>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</si>
  <si>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</si>
  <si>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</si>
  <si>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</si>
  <si>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</si>
  <si>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</si>
  <si>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</si>
  <si>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</si>
  <si>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</si>
  <si>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</si>
  <si>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</si>
  <si>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</si>
  <si>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</si>
  <si>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</si>
  <si>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</si>
  <si>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</si>
  <si>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</si>
  <si>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</si>
  <si>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</si>
  <si>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</si>
  <si>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</si>
  <si>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</si>
  <si>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</si>
  <si>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</si>
  <si>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</si>
  <si>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</si>
  <si>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</si>
  <si>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</si>
  <si>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</si>
  <si>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</si>
  <si>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</si>
  <si>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</si>
  <si>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</si>
  <si>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</si>
  <si>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</si>
  <si>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</si>
  <si>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</si>
  <si>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</si>
  <si>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</si>
  <si>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</si>
  <si>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</si>
  <si>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</si>
  <si>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</si>
  <si>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</si>
  <si>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</si>
  <si>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</si>
  <si>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</si>
  <si>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</si>
  <si>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</si>
  <si>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</si>
  <si>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</si>
  <si>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</si>
  <si>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</si>
  <si>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</si>
  <si>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</si>
  <si>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</si>
  <si>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</si>
  <si>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</si>
  <si>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</si>
  <si>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</si>
  <si>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</si>
  <si>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</si>
  <si>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</si>
  <si>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</si>
  <si>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</si>
  <si>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</si>
  <si>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</si>
  <si>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</si>
  <si>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</si>
  <si>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</si>
  <si>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</si>
  <si>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</si>
  <si>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</si>
  <si>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</si>
  <si>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</si>
  <si>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</si>
  <si>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</si>
  <si>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</si>
  <si>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</si>
  <si>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</si>
  <si>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</si>
  <si>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</si>
  <si>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</si>
  <si>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</si>
  <si>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</si>
  <si>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</si>
  <si>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</si>
  <si>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</si>
  <si>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</si>
  <si>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</si>
  <si>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</si>
  <si>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</si>
  <si>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</si>
  <si>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</si>
  <si>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</si>
  <si>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</si>
  <si>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</si>
  <si>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</si>
  <si>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</si>
  <si>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</si>
  <si>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</si>
  <si>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</si>
  <si>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</si>
  <si>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</si>
  <si>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</si>
  <si>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</si>
  <si>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</si>
  <si>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</si>
  <si>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</si>
  <si>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</si>
  <si>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</si>
  <si>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</si>
  <si>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</si>
  <si>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</si>
  <si>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</si>
  <si>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</si>
  <si>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</si>
  <si>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</si>
  <si>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</si>
  <si>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</si>
  <si>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</si>
  <si>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</si>
  <si>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</si>
  <si>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</si>
  <si>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</si>
  <si>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</si>
  <si>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</si>
  <si>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</si>
  <si>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</si>
  <si>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</si>
  <si>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</si>
  <si>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</si>
  <si>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</si>
  <si>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</si>
  <si>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</si>
  <si>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</si>
  <si>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</si>
  <si>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</si>
  <si>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</si>
  <si>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</si>
  <si>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</si>
  <si>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</si>
  <si>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</si>
  <si>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</si>
  <si>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</si>
  <si>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</si>
  <si>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</si>
  <si>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</si>
  <si>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</si>
  <si>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</si>
  <si>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</si>
  <si>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</si>
  <si>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</si>
  <si>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</si>
  <si>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</si>
  <si>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</si>
  <si>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</si>
  <si>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</si>
  <si>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</si>
  <si>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</si>
  <si>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</si>
  <si>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</si>
  <si>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</si>
  <si>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</si>
  <si>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</si>
  <si>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</si>
  <si>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</si>
  <si>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</si>
  <si>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</si>
  <si>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</si>
  <si>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</si>
  <si>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</si>
  <si>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</si>
  <si>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</si>
  <si>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</si>
  <si>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</si>
  <si>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</si>
  <si>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</si>
  <si>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</si>
  <si>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</si>
  <si>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</si>
  <si>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</si>
  <si>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</si>
  <si>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</si>
  <si>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</si>
  <si>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</si>
  <si>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</si>
  <si>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</si>
  <si>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</si>
  <si>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</si>
  <si>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</si>
  <si>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</si>
  <si>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</si>
  <si>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</si>
  <si>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</si>
  <si>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</si>
  <si>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</si>
  <si>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</si>
  <si>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</si>
  <si>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</si>
  <si>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</si>
  <si>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</si>
  <si>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</si>
  <si>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</si>
  <si>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</si>
  <si>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</si>
  <si>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</si>
  <si>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</si>
  <si>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</si>
  <si>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</si>
  <si>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</si>
  <si>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</si>
  <si>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</si>
  <si>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</si>
  <si>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</si>
  <si>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</si>
  <si>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</si>
  <si>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</si>
  <si>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</si>
  <si>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</si>
  <si>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</si>
  <si>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</si>
  <si>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</si>
  <si>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</si>
  <si>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</si>
  <si>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</si>
  <si>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</si>
  <si>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</si>
  <si>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</si>
  <si>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</si>
  <si>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</si>
  <si>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</si>
  <si>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</si>
  <si>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</si>
  <si>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</si>
  <si>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</si>
  <si>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</si>
  <si>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</si>
  <si>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</si>
  <si>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</si>
  <si>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</si>
  <si>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</si>
  <si>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</si>
  <si>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</si>
  <si>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</si>
  <si>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</si>
  <si>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</si>
  <si>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</si>
  <si>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</si>
  <si>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</si>
  <si>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</si>
  <si>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</si>
  <si>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</si>
  <si>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</si>
  <si>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</si>
  <si>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</si>
  <si>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</si>
  <si>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</si>
  <si>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</si>
  <si>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</si>
  <si>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</si>
  <si>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</si>
  <si>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</si>
  <si>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</si>
  <si>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</si>
  <si>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</si>
  <si>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</si>
  <si>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</si>
  <si>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</si>
  <si>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</si>
  <si>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</si>
  <si>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</si>
  <si>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</si>
  <si>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</si>
  <si>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</si>
  <si>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</si>
  <si>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</si>
  <si>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</si>
  <si>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</si>
  <si>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</si>
  <si>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</si>
  <si>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</si>
  <si>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</si>
  <si>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</si>
  <si>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</si>
  <si>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</si>
  <si>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</si>
  <si>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</si>
  <si>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</si>
  <si>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</si>
  <si>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</si>
  <si>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</si>
  <si>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</si>
  <si>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</si>
  <si>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</si>
  <si>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</si>
  <si>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</si>
  <si>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</si>
  <si>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</si>
  <si>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</si>
  <si>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</si>
  <si>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</si>
  <si>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</si>
  <si>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</si>
  <si>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</si>
  <si>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</si>
  <si>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</si>
  <si>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</si>
  <si>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</si>
  <si>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</si>
  <si>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</si>
  <si>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</si>
  <si>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</si>
  <si>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</si>
  <si>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</si>
  <si>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</si>
  <si>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</si>
  <si>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</si>
  <si>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</si>
  <si>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</si>
  <si>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</si>
  <si>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</si>
  <si>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</si>
  <si>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</si>
  <si>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</si>
  <si>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</si>
  <si>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</si>
  <si>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</si>
  <si>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</si>
  <si>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</si>
  <si>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</si>
  <si>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</si>
  <si>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</si>
  <si>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</si>
  <si>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</si>
  <si>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</si>
  <si>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</si>
  <si>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</si>
  <si>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</si>
  <si>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</si>
  <si>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</si>
  <si>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</si>
  <si>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</si>
  <si>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</si>
  <si>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</si>
  <si>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</si>
  <si>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</si>
  <si>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</si>
  <si>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</si>
  <si>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</si>
  <si>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</si>
  <si>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</si>
  <si>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</si>
  <si>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</si>
  <si>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</si>
  <si>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</si>
  <si>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</si>
  <si>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</si>
  <si>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</si>
  <si>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</si>
  <si>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</si>
  <si>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</si>
  <si>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</si>
  <si>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</si>
  <si>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</si>
  <si>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</si>
  <si>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</si>
  <si>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</si>
  <si>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</si>
  <si>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</si>
  <si>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</si>
  <si>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</si>
  <si>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</si>
  <si>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</si>
  <si>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</si>
  <si>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</si>
  <si>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</si>
  <si>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</si>
  <si>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</si>
  <si>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</si>
  <si>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</si>
  <si>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</si>
  <si>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</si>
  <si>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</si>
  <si>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</si>
  <si>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</si>
  <si>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</si>
  <si>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</si>
  <si>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</si>
  <si>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</si>
  <si>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</si>
  <si>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</si>
  <si>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</si>
  <si>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</si>
  <si>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</si>
  <si>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</si>
  <si>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</si>
  <si>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</si>
  <si>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</si>
  <si>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</si>
  <si>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</si>
  <si>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</si>
  <si>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</si>
  <si>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</si>
  <si>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</si>
  <si>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</si>
  <si>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</si>
  <si>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</si>
  <si>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</si>
  <si>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</si>
  <si>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</si>
  <si>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</si>
  <si>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</si>
  <si>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</si>
  <si>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</si>
  <si>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</si>
  <si>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</si>
  <si>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</si>
  <si>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</si>
  <si>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</si>
  <si>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</si>
  <si>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</si>
  <si>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</si>
  <si>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</si>
  <si>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</si>
  <si>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</si>
  <si>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</si>
  <si>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</si>
  <si>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</si>
  <si>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</si>
  <si>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</si>
  <si>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</si>
  <si>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</si>
  <si>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</si>
  <si>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</si>
  <si>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</si>
  <si>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</si>
  <si>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</si>
  <si>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</si>
  <si>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</si>
  <si>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</si>
  <si>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</si>
  <si>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</si>
  <si>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</si>
  <si>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</si>
  <si>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</si>
  <si>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</si>
  <si>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</si>
  <si>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</si>
  <si>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</si>
  <si>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</si>
  <si>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</si>
  <si>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</si>
  <si>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</si>
  <si>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</si>
  <si>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</si>
  <si>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</si>
  <si>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</si>
  <si>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</si>
  <si>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</si>
  <si>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</si>
  <si>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</si>
  <si>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</si>
  <si>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</si>
  <si>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</si>
  <si>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</si>
  <si>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</si>
  <si>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</si>
  <si>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</si>
  <si>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</si>
  <si>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</si>
  <si>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</si>
  <si>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</si>
  <si>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</si>
  <si>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</si>
  <si>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</si>
  <si>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</si>
  <si>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</si>
  <si>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</si>
  <si>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</si>
  <si>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</si>
  <si>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</si>
  <si>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</si>
  <si>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</si>
  <si>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</si>
  <si>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</si>
  <si>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</si>
  <si>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</si>
  <si>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</si>
  <si>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</si>
  <si>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</si>
  <si>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</si>
  <si>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</si>
  <si>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</si>
  <si>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</si>
  <si>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</si>
  <si>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</si>
  <si>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</si>
  <si>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</si>
  <si>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</si>
  <si>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</si>
  <si>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</si>
  <si>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</si>
  <si>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</si>
  <si>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</si>
  <si>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</si>
  <si>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</si>
  <si>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</si>
  <si>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</si>
  <si>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</si>
  <si>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</si>
  <si>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</si>
  <si>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</si>
  <si>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</si>
  <si>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</si>
  <si>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</si>
  <si>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</si>
  <si>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</si>
  <si>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</si>
  <si>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</si>
  <si>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</si>
  <si>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</si>
  <si>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</si>
  <si>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</si>
  <si>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</si>
  <si>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</si>
  <si>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</si>
  <si>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</si>
  <si>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</si>
  <si>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</si>
  <si>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</si>
  <si>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</si>
  <si>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</si>
  <si>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</si>
  <si>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</si>
  <si>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</si>
  <si>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</si>
  <si>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</si>
  <si>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</si>
  <si>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</si>
  <si>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</si>
  <si>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</si>
  <si>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</si>
  <si>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</si>
  <si>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</si>
  <si>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</si>
  <si>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</si>
  <si>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</si>
  <si>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</si>
  <si>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</si>
  <si>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</si>
  <si>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</si>
  <si>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</si>
  <si>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</si>
  <si>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</si>
  <si>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</si>
  <si>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</si>
  <si>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</si>
  <si>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</si>
  <si>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</si>
  <si>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</si>
  <si>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</si>
  <si>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</si>
  <si>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</si>
  <si>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</si>
  <si>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</si>
  <si>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</si>
  <si>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</si>
  <si>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</si>
  <si>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</si>
  <si>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</si>
  <si>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</si>
  <si>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</si>
  <si>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</si>
  <si>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</si>
  <si>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</si>
  <si>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</si>
  <si>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</si>
  <si>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</si>
  <si>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</si>
  <si>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</si>
  <si>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</si>
  <si>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</si>
  <si>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</si>
  <si>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</si>
  <si>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</si>
  <si>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</si>
  <si>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</si>
  <si>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</si>
  <si>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</si>
  <si>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</si>
  <si>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</si>
  <si>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</si>
  <si>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</si>
  <si>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</si>
  <si>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</si>
  <si>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</si>
  <si>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</si>
  <si>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</si>
  <si>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</si>
  <si>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</si>
  <si>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</si>
  <si>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</si>
  <si>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</si>
  <si>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</si>
  <si>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</si>
  <si>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</si>
  <si>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</si>
  <si>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</si>
  <si>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</si>
  <si>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</si>
  <si>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</si>
  <si>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</si>
  <si>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</si>
  <si>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</si>
  <si>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</si>
  <si>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</si>
  <si>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</si>
  <si>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</si>
  <si>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</si>
  <si>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</si>
  <si>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</si>
  <si>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</si>
  <si>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</si>
  <si>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</si>
  <si>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</si>
  <si>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</si>
  <si>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</si>
  <si>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</si>
  <si>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</si>
  <si>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</si>
  <si>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</si>
  <si>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</si>
  <si>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</si>
  <si>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</si>
  <si>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</si>
  <si>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</si>
  <si>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</si>
  <si>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</si>
  <si>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</si>
  <si>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</si>
  <si>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</si>
  <si>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</si>
  <si>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</si>
  <si>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</si>
  <si>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</si>
  <si>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</si>
  <si>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</si>
  <si>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</si>
  <si>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</si>
  <si>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</si>
  <si>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</si>
  <si>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</si>
  <si>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</si>
  <si>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</si>
  <si>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</si>
  <si>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</si>
  <si>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</si>
  <si>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</si>
  <si>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</si>
  <si>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</si>
  <si>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</si>
  <si>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</si>
  <si>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</si>
  <si>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</si>
  <si>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</si>
  <si>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</si>
  <si>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</si>
  <si>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</si>
  <si>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</si>
  <si>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</si>
  <si>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</si>
  <si>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</si>
  <si>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</si>
  <si>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</si>
  <si>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</si>
  <si>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</si>
  <si>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</si>
  <si>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</si>
  <si>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</si>
  <si>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</si>
  <si>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</si>
  <si>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</si>
  <si>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</si>
  <si>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</si>
  <si>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</si>
  <si>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</si>
  <si>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</si>
  <si>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</si>
  <si>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</si>
  <si>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</si>
  <si>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</si>
  <si>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</si>
  <si>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</si>
  <si>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</si>
  <si>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</si>
  <si>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</si>
  <si>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</si>
  <si>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</si>
  <si>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</si>
  <si>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</si>
  <si>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</si>
  <si>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</si>
  <si>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</si>
  <si>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</si>
  <si>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</si>
  <si>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</si>
  <si>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</si>
  <si>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</si>
  <si>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</si>
  <si>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</si>
  <si>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</si>
  <si>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</si>
  <si>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</si>
  <si>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</si>
  <si>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</si>
  <si>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</si>
  <si>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</si>
  <si>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</si>
  <si>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</si>
  <si>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</si>
  <si>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</si>
  <si>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</si>
  <si>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</si>
  <si>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</si>
  <si>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</si>
  <si>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</si>
  <si>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</si>
  <si>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</si>
  <si>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</si>
  <si>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</si>
  <si>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</si>
  <si>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</si>
  <si>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</si>
  <si>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</si>
  <si>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</si>
  <si>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</si>
  <si>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</si>
  <si>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</si>
  <si>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</si>
  <si>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</si>
  <si>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</si>
  <si>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</si>
  <si>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</si>
  <si>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</si>
  <si>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</si>
  <si>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</si>
  <si>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</si>
  <si>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</si>
  <si>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</si>
  <si>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</si>
  <si>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</si>
  <si>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</si>
  <si>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</si>
  <si>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</si>
  <si>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</si>
  <si>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</si>
  <si>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</si>
  <si>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</si>
  <si>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</si>
  <si>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</si>
  <si>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</si>
  <si>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</si>
  <si>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</si>
  <si>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</si>
  <si>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</si>
  <si>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</si>
  <si>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</si>
  <si>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</si>
  <si>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</si>
  <si>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</si>
  <si>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</si>
  <si>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</si>
  <si>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</si>
  <si>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</si>
  <si>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</si>
  <si>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</si>
  <si>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</si>
  <si>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</si>
  <si>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</si>
  <si>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</si>
  <si>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</si>
  <si>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</si>
  <si>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</si>
  <si>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</si>
  <si>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</si>
  <si>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</si>
  <si>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</si>
  <si>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</si>
  <si>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</si>
  <si>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</si>
  <si>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</si>
  <si>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</si>
  <si>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</si>
  <si>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</si>
  <si>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</si>
  <si>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</si>
  <si>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</si>
  <si>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</si>
  <si>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</si>
  <si>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</si>
  <si>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</si>
  <si>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</si>
  <si>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</si>
  <si>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</si>
  <si>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</si>
  <si>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</si>
  <si>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</si>
  <si>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</si>
  <si>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</si>
  <si>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</si>
  <si>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</si>
  <si>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</si>
  <si>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</si>
  <si>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</si>
  <si>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</si>
  <si>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</si>
  <si>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</si>
  <si>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</si>
  <si>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</si>
  <si>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</si>
  <si>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</si>
  <si>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</si>
  <si>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</si>
  <si>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</si>
  <si>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</si>
  <si>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</si>
  <si>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</si>
  <si>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</si>
  <si>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</si>
  <si>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</si>
  <si>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</si>
  <si>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</si>
  <si>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</si>
  <si>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</si>
  <si>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</si>
  <si>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</si>
  <si>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</si>
  <si>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</si>
  <si>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</si>
  <si>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</si>
  <si>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</si>
  <si>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</si>
  <si>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</si>
  <si>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</si>
  <si>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</si>
  <si>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</si>
  <si>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</si>
  <si>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</si>
  <si>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</si>
  <si>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</si>
  <si>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</si>
  <si>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</si>
  <si>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</si>
  <si>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</si>
  <si>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</si>
  <si>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</si>
  <si>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</si>
  <si>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</si>
  <si>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</si>
  <si>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</si>
  <si>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</si>
  <si>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</si>
  <si>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</si>
  <si>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</si>
  <si>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</si>
  <si>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</si>
  <si>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</si>
  <si>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</si>
  <si>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</si>
  <si>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</si>
  <si>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</si>
  <si>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</si>
  <si>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</si>
  <si>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</si>
  <si>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</si>
  <si>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</si>
  <si>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</si>
  <si>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</si>
  <si>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</si>
  <si>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</si>
  <si>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</si>
  <si>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</si>
  <si>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</si>
  <si>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</si>
  <si>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</si>
  <si>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</si>
  <si>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</si>
  <si>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</si>
  <si>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</si>
  <si>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</si>
  <si>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</si>
  <si>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</si>
  <si>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</si>
  <si>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</si>
  <si>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</si>
  <si>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</si>
  <si>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</si>
  <si>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</si>
  <si>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</si>
  <si>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</si>
  <si>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</si>
  <si>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</si>
  <si>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</si>
  <si>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</si>
  <si>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</si>
  <si>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</si>
  <si>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</si>
  <si>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</si>
  <si>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</si>
  <si>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</si>
  <si>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</si>
  <si>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</si>
  <si>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</si>
  <si>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</si>
  <si>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</si>
  <si>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</si>
  <si>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</si>
  <si>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</si>
  <si>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</si>
  <si>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</si>
  <si>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</si>
  <si>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</si>
  <si>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</si>
  <si>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</si>
  <si>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</si>
  <si>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</si>
  <si>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</si>
  <si>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</si>
  <si>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</si>
  <si>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</si>
  <si>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</si>
  <si>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</si>
  <si>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</si>
  <si>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</si>
  <si>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</si>
  <si>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</si>
  <si>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</si>
  <si>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</si>
  <si>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</si>
  <si>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</si>
  <si>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</si>
  <si>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</si>
  <si>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</si>
  <si>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</si>
  <si>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</si>
  <si>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</si>
  <si>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</si>
  <si>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</si>
  <si>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</si>
  <si>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</si>
  <si>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</si>
  <si>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</si>
  <si>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</si>
  <si>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</si>
  <si>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</si>
  <si>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</si>
  <si>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</si>
  <si>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</si>
  <si>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</si>
  <si>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</si>
  <si>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</si>
  <si>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</si>
  <si>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</si>
  <si>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</si>
  <si>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</si>
  <si>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</si>
  <si>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</si>
  <si>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</si>
  <si>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</si>
  <si>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</si>
  <si>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</si>
  <si>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</si>
  <si>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</si>
  <si>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</si>
  <si>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</si>
  <si>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</si>
  <si>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</si>
  <si>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</si>
  <si>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</si>
  <si>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</si>
  <si>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</si>
  <si>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</si>
  <si>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</si>
  <si>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</si>
  <si>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</si>
  <si>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</si>
  <si>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</si>
  <si>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</si>
  <si>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</si>
  <si>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</si>
  <si>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</si>
  <si>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</si>
  <si>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</si>
  <si>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</si>
  <si>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</si>
  <si>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</si>
  <si>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</si>
  <si>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</si>
  <si>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</si>
  <si>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</si>
  <si>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</si>
  <si>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</si>
  <si>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</si>
  <si>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</si>
  <si>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</si>
  <si>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</si>
  <si>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</si>
  <si>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</si>
  <si>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</si>
  <si>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</si>
  <si>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</si>
  <si>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</si>
  <si>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</si>
  <si>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</si>
  <si>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</si>
  <si>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</si>
  <si>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</si>
  <si>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</si>
  <si>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</si>
  <si>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</si>
  <si>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</si>
  <si>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</si>
  <si>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</si>
  <si>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</si>
  <si>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</si>
  <si>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</si>
  <si>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</si>
  <si>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</si>
  <si>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</si>
  <si>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</si>
  <si>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</si>
  <si>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</si>
  <si>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</si>
  <si>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</si>
  <si>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</si>
  <si>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</si>
  <si>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</si>
  <si>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</si>
  <si>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</si>
  <si>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</si>
  <si>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</si>
  <si>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</si>
  <si>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</si>
  <si>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</si>
  <si>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</si>
  <si>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</si>
  <si>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</si>
  <si>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</si>
  <si>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</si>
  <si>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</si>
  <si>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</si>
  <si>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</si>
  <si>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</si>
  <si>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</si>
  <si>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</si>
  <si>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</si>
  <si>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</si>
  <si>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</si>
  <si>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</si>
  <si>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</si>
  <si>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</si>
  <si>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</si>
  <si>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</si>
  <si>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</si>
  <si>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</si>
  <si>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</si>
  <si>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</si>
  <si>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</si>
  <si>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</si>
  <si>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</si>
  <si>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</si>
  <si>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</si>
  <si>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</si>
  <si>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</si>
  <si>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</si>
  <si>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</si>
  <si>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</si>
  <si>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</si>
  <si>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</si>
  <si>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</si>
  <si>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</si>
  <si>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</si>
  <si>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</si>
  <si>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</si>
  <si>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</si>
  <si>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</si>
  <si>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</si>
  <si>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</si>
  <si>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</si>
  <si>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</si>
  <si>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</si>
  <si>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</si>
  <si>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</si>
  <si>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</si>
  <si>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</si>
  <si>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</si>
  <si>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</si>
  <si>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</si>
  <si>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</si>
  <si>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</si>
  <si>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</si>
  <si>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</si>
  <si>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</si>
  <si>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</si>
  <si>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</si>
  <si>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</si>
  <si>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</si>
  <si>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</si>
  <si>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</si>
  <si>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</si>
  <si>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</si>
  <si>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</si>
  <si>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</si>
  <si>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</si>
  <si>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</si>
  <si>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</si>
  <si>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</si>
  <si>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</si>
  <si>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</si>
  <si>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</si>
  <si>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</si>
  <si>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</si>
  <si>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</si>
  <si>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</si>
  <si>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</si>
  <si>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</si>
  <si>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</si>
  <si>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</si>
  <si>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</si>
  <si>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</si>
  <si>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</si>
  <si>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</si>
  <si>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</si>
  <si>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</si>
  <si>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</si>
  <si>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</si>
  <si>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</si>
  <si>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</si>
  <si>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</si>
  <si>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</si>
  <si>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</si>
  <si>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</si>
  <si>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</si>
  <si>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</si>
  <si>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</si>
  <si>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</si>
  <si>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</si>
  <si>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</si>
  <si>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</si>
  <si>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</si>
  <si>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</si>
  <si>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</si>
  <si>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</si>
  <si>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</si>
  <si>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</si>
  <si>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</si>
  <si>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</si>
  <si>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</si>
  <si>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</si>
  <si>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</si>
  <si>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</si>
  <si>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</si>
  <si>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</si>
  <si>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</si>
  <si>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</si>
  <si>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</si>
  <si>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</si>
  <si>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</si>
  <si>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</si>
  <si>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</si>
  <si>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</si>
  <si>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</si>
  <si>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</si>
  <si>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</si>
  <si>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</si>
  <si>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</si>
  <si>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</si>
  <si>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</si>
  <si>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</si>
  <si>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</si>
  <si>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</si>
  <si>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</si>
  <si>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</si>
  <si>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</si>
  <si>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</si>
  <si>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</si>
  <si>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</si>
  <si>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</si>
  <si>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</si>
  <si>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</si>
  <si>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</si>
  <si>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</si>
  <si>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</si>
  <si>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</si>
  <si>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</si>
  <si>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</si>
  <si>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</si>
  <si>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</si>
  <si>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</si>
  <si>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</si>
  <si>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</si>
  <si>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</si>
  <si>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</si>
  <si>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</si>
  <si>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</si>
  <si>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</si>
  <si>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</si>
  <si>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</si>
  <si>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</si>
  <si>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</si>
  <si>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</si>
  <si>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</si>
  <si>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</si>
  <si>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</si>
  <si>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</si>
  <si>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</si>
  <si>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</si>
  <si>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</si>
  <si>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</si>
  <si>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</si>
  <si>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</si>
  <si>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</si>
  <si>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</si>
  <si>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</si>
  <si>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</si>
  <si>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</si>
  <si>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</si>
  <si>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</si>
  <si>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</si>
  <si>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</si>
  <si>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</si>
  <si>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</si>
  <si>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</si>
  <si>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</si>
  <si>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</si>
  <si>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</si>
  <si>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</si>
  <si>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</si>
  <si>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</si>
  <si>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</si>
  <si>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</si>
  <si>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</si>
  <si>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</si>
  <si>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</si>
  <si>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</si>
  <si>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</si>
  <si>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</si>
  <si>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</si>
  <si>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</si>
  <si>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</si>
  <si>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</si>
  <si>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</si>
  <si>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</si>
  <si>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</si>
  <si>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</si>
  <si>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</si>
  <si>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</si>
  <si>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</si>
  <si>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</si>
  <si>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</si>
  <si>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</si>
  <si>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</si>
  <si>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</si>
  <si>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</si>
  <si>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</si>
  <si>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</si>
  <si>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</si>
  <si>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</si>
  <si>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</si>
  <si>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</si>
  <si>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</si>
  <si>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</si>
  <si>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</si>
  <si>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</si>
  <si>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</si>
  <si>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</si>
  <si>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</si>
  <si>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</si>
  <si>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</si>
  <si>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</si>
  <si>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</si>
  <si>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</si>
  <si>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</si>
  <si>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</si>
  <si>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</si>
  <si>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</si>
  <si>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</si>
  <si>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</si>
  <si>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</si>
  <si>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</si>
  <si>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</si>
  <si>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</si>
  <si>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</si>
  <si>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</si>
  <si>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</si>
  <si>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</si>
  <si>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</si>
  <si>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</si>
  <si>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</si>
  <si>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</si>
  <si>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</si>
  <si>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</si>
  <si>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</si>
  <si>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</si>
  <si>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</si>
  <si>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</si>
  <si>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</si>
  <si>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</si>
  <si>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</si>
  <si>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</si>
  <si>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</si>
  <si>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</si>
  <si>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</si>
  <si>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</si>
  <si>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</si>
  <si>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</si>
  <si>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</si>
  <si>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</si>
  <si>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</si>
  <si>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</si>
  <si>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</si>
  <si>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</si>
  <si>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</si>
  <si>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</si>
  <si>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</si>
  <si>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</si>
  <si>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</si>
  <si>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</si>
  <si>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</si>
  <si>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</si>
  <si>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</si>
  <si>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</si>
  <si>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</si>
  <si>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</si>
  <si>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</si>
  <si>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</si>
  <si>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</si>
  <si>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</si>
  <si>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</si>
  <si>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</si>
  <si>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</si>
  <si>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</si>
  <si>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</si>
  <si>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</si>
  <si>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</si>
  <si>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</si>
  <si>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</si>
  <si>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</si>
  <si>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</si>
  <si>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</si>
  <si>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</si>
  <si>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</si>
  <si>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</si>
  <si>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</si>
  <si>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</si>
  <si>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</si>
  <si>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</si>
  <si>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</si>
  <si>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</si>
  <si>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</si>
  <si>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</si>
  <si>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</si>
  <si>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</si>
  <si>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</si>
  <si>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</si>
  <si>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</si>
  <si>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</si>
  <si>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</si>
  <si>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</si>
  <si>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</si>
  <si>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</si>
  <si>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</si>
  <si>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</si>
  <si>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</si>
  <si>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</si>
  <si>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</si>
  <si>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</si>
  <si>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</si>
  <si>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</si>
  <si>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</si>
  <si>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</si>
  <si>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</si>
  <si>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</si>
  <si>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</si>
  <si>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</si>
  <si>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</si>
  <si>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</si>
  <si>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</si>
  <si>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</si>
  <si>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</si>
  <si>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</si>
  <si>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</si>
  <si>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</si>
  <si>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</si>
  <si>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</si>
  <si>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</si>
  <si>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</si>
  <si>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</si>
  <si>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</si>
  <si>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</si>
  <si>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</si>
  <si>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</si>
  <si>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</si>
  <si>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</si>
  <si>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</si>
  <si>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</si>
  <si>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</si>
  <si>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</si>
  <si>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</si>
  <si>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</si>
  <si>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</si>
  <si>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</si>
  <si>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</si>
  <si>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</si>
  <si>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</si>
  <si>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</si>
  <si>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</si>
  <si>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</si>
  <si>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</si>
  <si>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</si>
  <si>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</si>
  <si>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</si>
  <si>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</si>
  <si>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</si>
  <si>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</si>
  <si>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</si>
  <si>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</si>
  <si>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</si>
  <si>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</si>
  <si>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</si>
  <si>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</si>
  <si>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</si>
  <si>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</si>
  <si>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</si>
  <si>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</si>
  <si>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</si>
  <si>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</si>
  <si>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</si>
  <si>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</si>
  <si>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</si>
  <si>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</si>
  <si>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</si>
  <si>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</si>
  <si>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</si>
  <si>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</si>
  <si>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</si>
  <si>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</si>
  <si>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</si>
  <si>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</si>
  <si>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</si>
  <si>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</si>
  <si>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</si>
  <si>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</si>
  <si>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</si>
  <si>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</si>
  <si>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</si>
  <si>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</si>
  <si>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</si>
  <si>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</si>
  <si>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</si>
  <si>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</si>
  <si>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</si>
  <si>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</si>
  <si>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</si>
  <si>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</si>
  <si>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</si>
  <si>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</si>
  <si>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</si>
  <si>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</si>
  <si>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</si>
  <si>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</si>
  <si>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</si>
  <si>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</si>
  <si>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</si>
  <si>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</si>
  <si>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</si>
  <si>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</si>
  <si>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</si>
  <si>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</si>
  <si>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</si>
  <si>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</si>
  <si>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</si>
  <si>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</si>
  <si>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</si>
  <si>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</si>
  <si>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</si>
  <si>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</si>
  <si>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</si>
  <si>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</si>
  <si>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</si>
  <si>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</si>
  <si>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</si>
  <si>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</si>
  <si>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</si>
  <si>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</si>
  <si>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</si>
  <si>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</si>
  <si>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</si>
  <si>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</si>
  <si>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</si>
  <si>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</si>
  <si>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</si>
  <si>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</si>
  <si>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</si>
  <si>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</si>
  <si>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</si>
  <si>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</si>
  <si>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</si>
  <si>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</si>
  <si>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</si>
  <si>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</si>
  <si>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</si>
  <si>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</si>
  <si>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</si>
  <si>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</si>
  <si>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</si>
  <si>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</si>
  <si>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</si>
  <si>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</si>
  <si>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</si>
  <si>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</si>
  <si>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</si>
  <si>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</si>
  <si>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</si>
  <si>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</si>
  <si>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</si>
  <si>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</si>
  <si>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</si>
  <si>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</si>
  <si>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</si>
  <si>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</si>
  <si>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</si>
  <si>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</si>
  <si>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</si>
  <si>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</si>
  <si>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</si>
  <si>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</si>
  <si>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</si>
  <si>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</si>
  <si>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</si>
  <si>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</si>
  <si>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</si>
  <si>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</si>
  <si>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</si>
  <si>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</si>
  <si>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</si>
  <si>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</si>
  <si>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</si>
  <si>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</si>
  <si>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</si>
  <si>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</si>
  <si>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</si>
  <si>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</si>
  <si>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</si>
  <si>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</si>
  <si>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</si>
  <si>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</si>
  <si>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</si>
  <si>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</si>
  <si>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</si>
  <si>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</si>
  <si>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</si>
  <si>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</si>
  <si>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</si>
  <si>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</si>
  <si>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</si>
  <si>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</si>
  <si>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</si>
  <si>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</si>
  <si>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</si>
  <si>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</si>
  <si>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</si>
  <si>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</si>
  <si>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</si>
  <si>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</si>
  <si>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</si>
  <si>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</si>
  <si>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</si>
  <si>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</si>
  <si>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</si>
  <si>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</si>
  <si>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</si>
  <si>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</si>
  <si>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</si>
  <si>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</si>
  <si>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</si>
  <si>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</si>
  <si>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</si>
  <si>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</si>
  <si>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</si>
  <si>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</si>
  <si>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</si>
  <si>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</si>
  <si>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</si>
  <si>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</si>
  <si>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</si>
  <si>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</si>
  <si>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</si>
  <si>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</si>
  <si>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</si>
  <si>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</si>
  <si>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</si>
  <si>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</si>
  <si>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</si>
  <si>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</si>
  <si>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</si>
  <si>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</si>
  <si>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</si>
  <si>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</si>
  <si>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</si>
  <si>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</si>
  <si>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</si>
  <si>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</si>
  <si>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</si>
  <si>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</si>
  <si>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</si>
  <si>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</si>
  <si>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</si>
  <si>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</si>
  <si>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</si>
  <si>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</si>
  <si>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</si>
  <si>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</si>
  <si>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</si>
  <si>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</si>
  <si>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</si>
  <si>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</si>
  <si>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</si>
  <si>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</si>
  <si>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</si>
  <si>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</si>
  <si>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</si>
  <si>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</si>
  <si>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</si>
  <si>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</si>
  <si>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</si>
  <si>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</si>
  <si>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</si>
  <si>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</si>
  <si>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</si>
  <si>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</si>
  <si>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</si>
  <si>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</si>
  <si>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</si>
  <si>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</si>
  <si>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</si>
  <si>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</si>
  <si>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</si>
  <si>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</si>
  <si>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</si>
  <si>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</si>
  <si>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</si>
  <si>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</si>
  <si>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</si>
  <si>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</si>
  <si>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</si>
  <si>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</si>
  <si>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</si>
  <si>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</si>
  <si>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</si>
  <si>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</si>
  <si>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</si>
  <si>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</si>
  <si>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</si>
  <si>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</si>
  <si>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</si>
  <si>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</si>
  <si>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</si>
  <si>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</si>
  <si>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</si>
  <si>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</si>
  <si>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</si>
  <si>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</si>
  <si>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</si>
  <si>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</si>
  <si>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</si>
  <si>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</si>
  <si>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</si>
  <si>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</si>
  <si>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</si>
  <si>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</si>
  <si>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</si>
  <si>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</si>
  <si>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</si>
  <si>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</si>
  <si>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</si>
  <si>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</si>
  <si>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</si>
  <si>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</si>
  <si>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</si>
  <si>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</si>
  <si>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</si>
  <si>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</si>
  <si>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</si>
  <si>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</si>
  <si>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</si>
  <si>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</si>
  <si>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</si>
  <si>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</si>
  <si>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</si>
  <si>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</si>
  <si>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</si>
  <si>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</si>
  <si>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</si>
  <si>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</si>
  <si>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</si>
  <si>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</si>
  <si>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</si>
  <si>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</si>
  <si>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</si>
  <si>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</si>
  <si>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</si>
  <si>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</si>
  <si>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</si>
  <si>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</si>
  <si>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</si>
  <si>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</si>
  <si>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</si>
  <si>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</si>
  <si>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</si>
  <si>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</si>
  <si>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</si>
  <si>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</si>
  <si>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</si>
  <si>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</si>
  <si>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</si>
  <si>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</si>
  <si>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</si>
  <si>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</si>
  <si>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</si>
  <si>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</si>
  <si>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</si>
  <si>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</si>
  <si>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</si>
  <si>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</si>
  <si>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</si>
  <si>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</si>
  <si>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</si>
  <si>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</si>
  <si>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</si>
  <si>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</si>
  <si>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</si>
  <si>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</si>
  <si>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</si>
  <si>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</si>
  <si>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</si>
  <si>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</si>
  <si>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</si>
  <si>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</si>
  <si>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</si>
  <si>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</si>
  <si>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</si>
  <si>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</si>
  <si>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</si>
  <si>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</si>
  <si>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</si>
  <si>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</si>
  <si>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</si>
  <si>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</si>
  <si>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</si>
  <si>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</si>
  <si>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</si>
  <si>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</si>
  <si>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</si>
  <si>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</si>
  <si>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</si>
  <si>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</si>
  <si>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</si>
  <si>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</si>
  <si>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</si>
  <si>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</si>
  <si>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</si>
  <si>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</si>
  <si>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</si>
  <si>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</si>
  <si>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</si>
  <si>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</si>
  <si>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</si>
  <si>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</si>
  <si>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</si>
  <si>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</si>
  <si>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</si>
  <si>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</si>
  <si>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</si>
  <si>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</si>
  <si>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</si>
  <si>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</si>
  <si>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</si>
  <si>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</si>
  <si>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</si>
  <si>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</si>
  <si>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</si>
  <si>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</si>
  <si>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</si>
  <si>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</si>
  <si>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</si>
  <si>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</si>
  <si>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</si>
  <si>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</si>
  <si>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</si>
  <si>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</si>
  <si>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</si>
  <si>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</si>
  <si>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</si>
  <si>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</si>
  <si>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</si>
  <si>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</si>
  <si>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</si>
  <si>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</si>
  <si>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</si>
  <si>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</si>
  <si>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</si>
  <si>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</si>
  <si>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</si>
  <si>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</si>
  <si>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</si>
  <si>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</si>
  <si>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</si>
  <si>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</si>
  <si>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</si>
  <si>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</si>
  <si>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</si>
  <si>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</si>
  <si>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</si>
  <si>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</si>
  <si>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</si>
  <si>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</si>
  <si>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</si>
  <si>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</si>
  <si>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</si>
  <si>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</si>
  <si>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</si>
  <si>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</si>
  <si>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</si>
  <si>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</si>
  <si>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</si>
  <si>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</si>
  <si>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</si>
  <si>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</si>
  <si>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</si>
  <si>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</si>
  <si>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</si>
  <si>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</si>
  <si>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</si>
  <si>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</si>
  <si>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</si>
  <si>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</si>
  <si>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</si>
  <si>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</si>
  <si>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</si>
  <si>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</si>
  <si>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</si>
  <si>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</si>
  <si>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</si>
  <si>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</si>
  <si>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</si>
  <si>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</si>
  <si>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</si>
  <si>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</si>
  <si>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</si>
  <si>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</si>
  <si>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</si>
  <si>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</si>
  <si>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</si>
  <si>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</si>
  <si>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</si>
  <si>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</si>
  <si>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</si>
  <si>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</si>
  <si>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</si>
  <si>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</si>
  <si>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</si>
  <si>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</si>
  <si>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</si>
  <si>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</si>
  <si>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</si>
  <si>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</si>
  <si>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</si>
  <si>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</si>
  <si>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</si>
  <si>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</si>
  <si>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</si>
  <si>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</si>
  <si>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</si>
  <si>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</si>
  <si>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</si>
  <si>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</si>
  <si>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</si>
  <si>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</si>
  <si>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</si>
  <si>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</si>
  <si>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</si>
  <si>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</si>
  <si>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</si>
  <si>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</si>
  <si>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</si>
  <si>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</si>
  <si>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</si>
  <si>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</si>
  <si>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</si>
  <si>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</si>
  <si>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</si>
  <si>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</si>
  <si>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</si>
  <si>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</si>
  <si>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</si>
  <si>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</si>
  <si>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</si>
  <si>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</si>
  <si>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</si>
  <si>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</si>
  <si>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</si>
  <si>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</si>
  <si>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</si>
  <si>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</si>
  <si>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</si>
  <si>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</si>
  <si>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</si>
  <si>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</si>
  <si>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</si>
  <si>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</si>
  <si>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</si>
  <si>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</si>
  <si>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</si>
  <si>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</si>
  <si>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</si>
  <si>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</si>
  <si>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</si>
  <si>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</si>
  <si>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</si>
  <si>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</si>
  <si>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</si>
  <si>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</si>
  <si>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</si>
  <si>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</si>
  <si>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</si>
  <si>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</si>
  <si>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</si>
  <si>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</si>
  <si>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</si>
  <si>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</si>
  <si>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</si>
  <si>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</si>
  <si>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</si>
  <si>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</si>
  <si>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</si>
  <si>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</si>
  <si>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</si>
  <si>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</si>
  <si>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</si>
  <si>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</si>
  <si>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</si>
  <si>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</si>
  <si>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</si>
  <si>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</si>
  <si>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</si>
  <si>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</si>
  <si>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</si>
  <si>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</si>
  <si>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</si>
  <si>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</si>
  <si>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</si>
  <si>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</si>
  <si>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</si>
  <si>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</si>
  <si>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</si>
  <si>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</si>
  <si>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</si>
  <si>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</si>
  <si>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</si>
  <si>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</si>
  <si>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</si>
  <si>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</si>
  <si>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</si>
  <si>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</si>
  <si>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</si>
  <si>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</si>
  <si>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</si>
  <si>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</si>
  <si>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</si>
  <si>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</si>
  <si>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</si>
  <si>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</si>
  <si>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</si>
  <si>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</si>
  <si>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</si>
  <si>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</si>
  <si>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</si>
  <si>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</si>
  <si>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</si>
  <si>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</si>
  <si>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</si>
  <si>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</si>
  <si>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</si>
  <si>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</si>
  <si>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</si>
  <si>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</si>
  <si>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</si>
  <si>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</si>
  <si>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</si>
  <si>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</si>
  <si>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</si>
  <si>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</si>
  <si>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</si>
  <si>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</si>
  <si>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</si>
  <si>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</si>
  <si>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</si>
  <si>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</si>
  <si>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</si>
  <si>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</si>
  <si>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</si>
  <si>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</si>
  <si>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</si>
  <si>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</si>
  <si>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</si>
  <si>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</si>
  <si>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</si>
  <si>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</si>
  <si>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</si>
  <si>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</si>
  <si>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</si>
  <si>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</si>
  <si>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</si>
  <si>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</si>
  <si>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</si>
  <si>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</si>
  <si>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</si>
  <si>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</si>
  <si>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</si>
  <si>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</si>
  <si>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</si>
  <si>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</si>
  <si>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</si>
  <si>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</si>
  <si>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</si>
  <si>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</si>
  <si>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</si>
  <si>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</si>
  <si>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</si>
  <si>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</si>
  <si>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</si>
  <si>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</si>
  <si>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</si>
  <si>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</si>
  <si>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</si>
  <si>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</si>
  <si>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</si>
  <si>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</si>
  <si>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</si>
  <si>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</si>
  <si>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</si>
  <si>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</si>
  <si>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</si>
  <si>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</si>
  <si>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</si>
  <si>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</si>
  <si>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</si>
  <si>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</si>
  <si>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</si>
  <si>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</si>
  <si>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</si>
  <si>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</si>
  <si>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</si>
  <si>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</si>
  <si>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</si>
  <si>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</si>
  <si>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</si>
  <si>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</si>
  <si>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</si>
  <si>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</si>
  <si>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</si>
  <si>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</si>
  <si>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</si>
  <si>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</si>
  <si>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</si>
  <si>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</si>
  <si>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</si>
  <si>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</si>
  <si>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</si>
  <si>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</si>
  <si>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</si>
  <si>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</si>
  <si>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</si>
  <si>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</si>
  <si>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</si>
  <si>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</si>
  <si>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</si>
  <si>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</si>
  <si>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</si>
  <si>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</si>
  <si>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</si>
  <si>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</si>
  <si>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</si>
  <si>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</si>
  <si>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</si>
  <si>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</si>
  <si>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</si>
  <si>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</si>
  <si>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</si>
  <si>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</si>
  <si>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</si>
  <si>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</si>
  <si>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</si>
  <si>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</si>
  <si>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</si>
  <si>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</si>
  <si>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</si>
  <si>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</si>
  <si>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</si>
  <si>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</si>
  <si>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</si>
  <si>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</si>
  <si>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</si>
  <si>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</si>
  <si>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</si>
  <si>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</si>
  <si>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</si>
  <si>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</si>
  <si>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</si>
  <si>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</si>
  <si>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</si>
  <si>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</si>
  <si>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</si>
  <si>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</si>
  <si>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</si>
  <si>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</si>
  <si>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</si>
  <si>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</si>
  <si>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</si>
  <si>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</si>
  <si>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</si>
  <si>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</si>
  <si>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</si>
  <si>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</si>
  <si>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</si>
  <si>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</si>
  <si>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</si>
  <si>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</si>
  <si>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</si>
  <si>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</si>
  <si>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</si>
  <si>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</si>
  <si>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</si>
  <si>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</si>
  <si>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</si>
  <si>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</si>
  <si>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</si>
  <si>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</si>
  <si>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</si>
  <si>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</si>
  <si>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</si>
  <si>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</si>
  <si>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</si>
  <si>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</si>
  <si>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</si>
  <si>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</si>
  <si>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</si>
  <si>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</si>
  <si>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</si>
  <si>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</si>
  <si>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</si>
  <si>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</si>
  <si>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</si>
  <si>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</si>
  <si>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</si>
  <si>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</si>
  <si>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</si>
  <si>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</si>
  <si>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</si>
  <si>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</si>
  <si>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</si>
  <si>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</si>
  <si>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</si>
  <si>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</si>
  <si>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</si>
  <si>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</si>
  <si>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</si>
  <si>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</si>
  <si>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</si>
  <si>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</si>
  <si>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</si>
  <si>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</si>
  <si>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</si>
  <si>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</si>
  <si>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</si>
  <si>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</si>
  <si>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</si>
  <si>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</si>
  <si>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</si>
  <si>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</si>
  <si>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</si>
  <si>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</si>
  <si>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</si>
  <si>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</si>
  <si>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</si>
  <si>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</si>
  <si>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</si>
  <si>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</si>
  <si>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</si>
  <si>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</si>
  <si>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</si>
  <si>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</si>
  <si>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</si>
  <si>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</si>
  <si>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</si>
  <si>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</si>
  <si>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</si>
  <si>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</si>
  <si>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</si>
  <si>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</si>
  <si>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</si>
  <si>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</si>
  <si>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</si>
  <si>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</si>
  <si>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</si>
  <si>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</si>
  <si>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</si>
  <si>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</si>
  <si>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</si>
  <si>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</si>
  <si>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</si>
  <si>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</si>
  <si>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</si>
  <si>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</si>
  <si>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</si>
  <si>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</si>
  <si>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</si>
  <si>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</si>
  <si>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</si>
  <si>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</si>
  <si>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</si>
  <si>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</si>
  <si>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</si>
  <si>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</si>
  <si>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</si>
  <si>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</si>
  <si>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</si>
  <si>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</si>
  <si>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</si>
  <si>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</si>
  <si>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</si>
  <si>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</si>
  <si>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</si>
  <si>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</si>
  <si>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</si>
  <si>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</si>
  <si>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</si>
  <si>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</si>
  <si>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</si>
  <si>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</si>
  <si>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</si>
  <si>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</si>
  <si>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</si>
  <si>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</si>
  <si>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</si>
  <si>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</si>
  <si>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</si>
  <si>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</si>
  <si>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</si>
  <si>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</si>
  <si>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</si>
  <si>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</si>
  <si>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</si>
  <si>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</si>
  <si>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</si>
  <si>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</si>
  <si>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</si>
  <si>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</si>
  <si>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</si>
  <si>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</si>
  <si>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</si>
  <si>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</si>
  <si>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</si>
  <si>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</si>
  <si>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</si>
  <si>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</si>
  <si>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</si>
  <si>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</si>
  <si>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</si>
  <si>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</si>
  <si>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</si>
  <si>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</si>
  <si>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</si>
  <si>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</si>
  <si>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</si>
  <si>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</si>
  <si>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</si>
  <si>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</si>
  <si>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</si>
  <si>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</si>
  <si>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</si>
  <si>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</si>
  <si>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</si>
  <si>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</si>
  <si>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</si>
  <si>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</si>
  <si>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</si>
  <si>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</si>
  <si>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</si>
  <si>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</si>
  <si>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</si>
  <si>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</si>
  <si>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</si>
  <si>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</si>
  <si>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</si>
  <si>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</si>
  <si>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</si>
  <si>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</si>
  <si>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</si>
  <si>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</si>
  <si>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</si>
  <si>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</si>
  <si>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</si>
  <si>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</si>
  <si>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</si>
  <si>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</si>
  <si>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</si>
  <si>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</si>
  <si>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</si>
  <si>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</si>
  <si>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</si>
  <si>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</si>
  <si>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</si>
  <si>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</si>
  <si>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</si>
  <si>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</si>
  <si>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</si>
  <si>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</si>
  <si>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</si>
  <si>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</si>
  <si>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</si>
  <si>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</si>
  <si>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</si>
  <si>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</si>
  <si>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</si>
  <si>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</si>
  <si>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</si>
  <si>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</si>
  <si>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</si>
  <si>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</si>
  <si>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</si>
  <si>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</si>
  <si>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</si>
  <si>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</si>
  <si>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</si>
  <si>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</si>
  <si>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</si>
  <si>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</si>
  <si>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</si>
  <si>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</si>
  <si>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</si>
  <si>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</si>
  <si>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</si>
  <si>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</si>
  <si>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</si>
  <si>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</si>
  <si>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</si>
  <si>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</si>
  <si>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</si>
  <si>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</si>
  <si>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</si>
  <si>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</si>
  <si>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</si>
  <si>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</si>
  <si>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</si>
  <si>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</si>
  <si>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</si>
  <si>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</si>
  <si>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</si>
  <si>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</si>
  <si>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</si>
  <si>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</si>
  <si>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</si>
  <si>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</si>
  <si>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</si>
  <si>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</si>
  <si>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</si>
  <si>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</si>
  <si>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</si>
  <si>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</si>
  <si>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</si>
  <si>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</si>
  <si>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</si>
  <si>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</si>
  <si>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</si>
  <si>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</si>
  <si>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</si>
  <si>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</si>
  <si>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</si>
  <si>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</si>
  <si>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</si>
  <si>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</si>
  <si>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</si>
  <si>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</si>
  <si>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</si>
  <si>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</si>
  <si>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</si>
  <si>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</si>
  <si>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</si>
  <si>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</si>
  <si>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</si>
  <si>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</si>
  <si>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</si>
  <si>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</si>
  <si>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</si>
  <si>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</si>
  <si>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</si>
  <si>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</si>
  <si>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</si>
  <si>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</si>
  <si>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</si>
  <si>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</si>
  <si>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</si>
  <si>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</si>
  <si>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</si>
  <si>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</si>
  <si>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</si>
  <si>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</si>
  <si>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</si>
  <si>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</si>
  <si>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</si>
  <si>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</si>
  <si>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</si>
  <si>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</si>
  <si>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</si>
  <si>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</si>
  <si>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</si>
  <si>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</si>
  <si>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</si>
  <si>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</si>
  <si>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</si>
  <si>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</si>
  <si>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</si>
  <si>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</si>
  <si>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</si>
  <si>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</si>
  <si>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</si>
  <si>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</si>
  <si>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</si>
  <si>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</si>
  <si>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</si>
  <si>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</si>
  <si>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</si>
  <si>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</si>
  <si>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</si>
  <si>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</si>
  <si>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</si>
  <si>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</si>
  <si>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</si>
  <si>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</si>
  <si>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</si>
  <si>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</si>
  <si>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</si>
  <si>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</si>
  <si>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</si>
  <si>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</si>
  <si>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</si>
  <si>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</si>
  <si>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</si>
  <si>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</si>
  <si>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</si>
  <si>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</si>
  <si>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</si>
  <si>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</si>
  <si>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</si>
  <si>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</si>
  <si>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</si>
  <si>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</si>
  <si>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</si>
  <si>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</si>
  <si>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</si>
  <si>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</si>
  <si>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</si>
  <si>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</si>
  <si>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</si>
  <si>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</si>
  <si>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</si>
  <si>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</si>
  <si>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</si>
  <si>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</si>
  <si>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</si>
  <si>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</si>
  <si>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</si>
  <si>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</si>
  <si>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</si>
  <si>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</si>
  <si>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</si>
  <si>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</si>
  <si>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</si>
  <si>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</si>
  <si>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</si>
  <si>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</si>
  <si>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</si>
  <si>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</si>
  <si>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</si>
  <si>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</si>
  <si>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</si>
  <si>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</si>
  <si>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</si>
  <si>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</si>
  <si>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</si>
  <si>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</si>
  <si>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</si>
  <si>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</si>
  <si>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</si>
  <si>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</si>
  <si>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</si>
  <si>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</si>
  <si>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</si>
  <si>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</si>
  <si>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</si>
  <si>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</si>
  <si>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</si>
  <si>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</si>
  <si>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</si>
  <si>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</si>
  <si>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</si>
  <si>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</si>
  <si>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</si>
  <si>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</si>
  <si>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</si>
  <si>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</si>
  <si>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</si>
  <si>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</si>
  <si>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</si>
  <si>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</si>
  <si>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</si>
  <si>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</si>
  <si>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</si>
  <si>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</si>
  <si>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</si>
  <si>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</si>
  <si>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</si>
  <si>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</si>
  <si>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</si>
  <si>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</si>
  <si>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</si>
  <si>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</si>
  <si>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</si>
  <si>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</si>
  <si>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</si>
  <si>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</si>
  <si>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</si>
  <si>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</si>
  <si>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</si>
  <si>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</si>
  <si>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</si>
  <si>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</si>
  <si>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</si>
  <si>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</si>
  <si>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</si>
  <si>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</si>
  <si>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</si>
  <si>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</si>
  <si>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</si>
  <si>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</si>
  <si>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</si>
  <si>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</si>
  <si>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</si>
  <si>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</si>
  <si>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</si>
  <si>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</si>
  <si>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</si>
  <si>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</si>
  <si>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</si>
  <si>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</si>
  <si>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</si>
  <si>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</si>
  <si>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</si>
  <si>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</si>
  <si>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</si>
  <si>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</si>
  <si>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</si>
  <si>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</si>
  <si>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</si>
  <si>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</si>
  <si>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</si>
  <si>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</si>
  <si>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</si>
  <si>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</si>
  <si>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</si>
  <si>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</si>
  <si>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</si>
  <si>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</si>
  <si>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</si>
  <si>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</si>
  <si>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</si>
  <si>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</si>
  <si>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</si>
  <si>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</si>
  <si>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</si>
  <si>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</si>
  <si>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</si>
  <si>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</si>
  <si>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</si>
  <si>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</si>
  <si>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</si>
  <si>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</si>
  <si>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</si>
  <si>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</si>
  <si>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</si>
  <si>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</si>
  <si>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</si>
  <si>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</si>
  <si>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</si>
  <si>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</si>
  <si>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</si>
  <si>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</si>
  <si>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</si>
  <si>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</si>
  <si>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</si>
  <si>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</si>
  <si>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</si>
  <si>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</si>
  <si>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</si>
  <si>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</si>
  <si>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</si>
  <si>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</si>
  <si>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</si>
  <si>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</si>
  <si>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</si>
  <si>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</si>
  <si>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</si>
  <si>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</si>
  <si>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</si>
  <si>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</si>
  <si>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</si>
  <si>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</si>
  <si>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</si>
  <si>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</si>
  <si>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</si>
  <si>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</si>
  <si>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</si>
  <si>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</si>
  <si>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</si>
  <si>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</si>
  <si>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</si>
  <si>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</si>
  <si>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</si>
  <si>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</si>
  <si>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</si>
  <si>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</si>
  <si>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</si>
  <si>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</si>
  <si>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</si>
  <si>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</si>
  <si>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</si>
  <si>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</si>
  <si>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</si>
  <si>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</si>
  <si>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</si>
  <si>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</si>
  <si>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</si>
  <si>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</si>
  <si>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</si>
  <si>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</si>
  <si>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</si>
  <si>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</si>
  <si>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</si>
  <si>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</si>
  <si>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</si>
  <si>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</si>
  <si>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</si>
  <si>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</si>
  <si>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</si>
  <si>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</si>
  <si>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</si>
  <si>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</si>
  <si>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</si>
  <si>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</si>
  <si>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</si>
  <si>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</si>
  <si>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</si>
  <si>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</si>
  <si>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</si>
  <si>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</si>
  <si>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</si>
  <si>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</si>
  <si>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</si>
  <si>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</si>
  <si>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</si>
  <si>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</si>
  <si>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</si>
  <si>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</si>
  <si>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</si>
  <si>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</si>
  <si>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</si>
  <si>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</si>
  <si>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</si>
  <si>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</si>
  <si>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</si>
  <si>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</si>
  <si>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</si>
  <si>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</si>
  <si>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</si>
  <si>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</si>
  <si>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</si>
  <si>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</si>
  <si>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</si>
  <si>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</si>
  <si>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</si>
  <si>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</si>
  <si>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</si>
  <si>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</si>
  <si>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</si>
  <si>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</si>
  <si>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</si>
  <si>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</si>
  <si>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</si>
  <si>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</si>
  <si>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</si>
  <si>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</si>
  <si>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</si>
  <si>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</si>
  <si>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</si>
  <si>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</si>
  <si>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</si>
  <si>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</si>
  <si>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</si>
  <si>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</si>
  <si>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</si>
  <si>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</si>
  <si>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</si>
  <si>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</si>
  <si>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</si>
  <si>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</si>
  <si>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</si>
  <si>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</si>
  <si>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</si>
  <si>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</si>
  <si>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</si>
  <si>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</si>
  <si>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</si>
  <si>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</si>
  <si>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</si>
  <si>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</si>
  <si>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</si>
  <si>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</si>
  <si>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</si>
  <si>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</si>
  <si>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</si>
  <si>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</si>
  <si>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</si>
  <si>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</si>
  <si>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</si>
  <si>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</si>
  <si>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</si>
  <si>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</si>
  <si>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</si>
  <si>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</si>
  <si>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</si>
  <si>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</si>
  <si>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</si>
  <si>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</si>
  <si>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</si>
  <si>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</si>
  <si>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</si>
  <si>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</si>
  <si>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</si>
  <si>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</si>
  <si>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</si>
  <si>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</si>
  <si>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</si>
  <si>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</si>
  <si>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</si>
  <si>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</si>
  <si>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</si>
  <si>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</si>
  <si>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</si>
  <si>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</si>
  <si>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</si>
  <si>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</si>
  <si>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</si>
  <si>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</si>
  <si>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</si>
  <si>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</si>
  <si>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</si>
  <si>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</si>
  <si>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</si>
  <si>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</si>
  <si>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</si>
  <si>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</si>
  <si>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</si>
  <si>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</si>
  <si>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</si>
  <si>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</si>
  <si>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</si>
  <si>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</si>
  <si>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</si>
  <si>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</si>
  <si>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</si>
  <si>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</si>
  <si>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</si>
  <si>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</si>
  <si>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</si>
  <si>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</si>
  <si>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</si>
  <si>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</si>
  <si>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</si>
  <si>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</si>
  <si>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</si>
  <si>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</si>
  <si>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</si>
  <si>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</si>
  <si>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</si>
  <si>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</si>
  <si>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</si>
  <si>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</si>
  <si>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</si>
  <si>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</si>
  <si>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</si>
  <si>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</si>
  <si>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</si>
  <si>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</si>
  <si>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</si>
  <si>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</si>
  <si>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</si>
  <si>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</si>
  <si>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</si>
  <si>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</si>
  <si>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</si>
  <si>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</si>
  <si>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</si>
  <si>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</si>
  <si>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</si>
  <si>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</si>
  <si>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</si>
  <si>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</si>
  <si>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</si>
  <si>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</si>
  <si>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</si>
  <si>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</si>
  <si>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</si>
  <si>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</si>
  <si>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</si>
  <si>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</si>
  <si>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</si>
  <si>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</si>
  <si>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</si>
  <si>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</si>
  <si>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</si>
  <si>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</si>
  <si>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</si>
  <si>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</si>
  <si>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</si>
  <si>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</si>
  <si>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</si>
  <si>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</si>
  <si>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</si>
  <si>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</si>
  <si>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</si>
  <si>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</si>
  <si>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</si>
  <si>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</si>
  <si>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</si>
  <si>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</si>
  <si>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</si>
  <si>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</si>
  <si>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</si>
  <si>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</si>
  <si>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</si>
  <si>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</si>
  <si>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</si>
  <si>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</si>
  <si>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</si>
  <si>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</si>
  <si>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</si>
  <si>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</si>
  <si>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</si>
  <si>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</si>
  <si>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</si>
  <si>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</si>
  <si>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</si>
  <si>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</si>
  <si>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</si>
  <si>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</si>
  <si>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</si>
  <si>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</si>
  <si>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</si>
  <si>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</si>
  <si>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</si>
  <si>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</si>
  <si>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</si>
  <si>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</si>
  <si>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</si>
  <si>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</si>
  <si>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</si>
  <si>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</si>
  <si>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</si>
  <si>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</si>
  <si>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</si>
  <si>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</si>
  <si>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</si>
  <si>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</si>
  <si>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</si>
  <si>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</si>
  <si>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</si>
  <si>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</si>
  <si>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</si>
  <si>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</si>
  <si>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</si>
  <si>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</si>
  <si>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</si>
  <si>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</si>
  <si>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</si>
  <si>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</si>
  <si>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</si>
  <si>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</si>
  <si>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</si>
  <si>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</si>
  <si>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</si>
  <si>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</si>
  <si>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</si>
  <si>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</si>
  <si>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</si>
  <si>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</si>
  <si>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</si>
  <si>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</si>
  <si>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</si>
  <si>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</si>
  <si>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</si>
  <si>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</si>
  <si>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</si>
  <si>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</si>
  <si>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</si>
  <si>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</si>
  <si>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</si>
  <si>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</si>
  <si>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</si>
  <si>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</si>
  <si>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</si>
  <si>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</si>
  <si>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</si>
  <si>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</si>
  <si>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</si>
  <si>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</si>
  <si>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</si>
  <si>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</si>
  <si>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</si>
  <si>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</si>
  <si>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</si>
  <si>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</si>
  <si>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</si>
  <si>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</si>
  <si>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</si>
  <si>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</si>
  <si>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</si>
  <si>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</si>
  <si>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</si>
  <si>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</si>
  <si>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</si>
  <si>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</si>
  <si>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</si>
  <si>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</si>
  <si>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</si>
  <si>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</si>
  <si>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</si>
  <si>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</si>
  <si>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</si>
  <si>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</si>
  <si>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</si>
  <si>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</si>
  <si>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</si>
  <si>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</si>
  <si>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</si>
  <si>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</si>
  <si>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</si>
  <si>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</si>
  <si>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</si>
  <si>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</si>
  <si>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</si>
  <si>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</si>
  <si>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</si>
  <si>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</si>
  <si>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</si>
  <si>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</si>
  <si>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</si>
  <si>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</si>
  <si>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</si>
  <si>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</si>
  <si>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</si>
  <si>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</si>
  <si>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</si>
  <si>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</si>
  <si>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</si>
  <si>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</si>
  <si>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</si>
  <si>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</si>
  <si>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</si>
  <si>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</si>
  <si>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</si>
  <si>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</si>
  <si>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</si>
  <si>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</si>
  <si>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</si>
  <si>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</si>
  <si>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</si>
  <si>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</si>
  <si>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</si>
  <si>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</si>
  <si>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</si>
  <si>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</si>
  <si>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</si>
  <si>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</si>
  <si>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</si>
  <si>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</si>
  <si>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</si>
  <si>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</si>
  <si>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</si>
  <si>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</si>
  <si>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</si>
  <si>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</si>
  <si>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</si>
  <si>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</si>
  <si>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</si>
  <si>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</si>
  <si>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</si>
  <si>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</si>
  <si>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</si>
  <si>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</si>
  <si>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</si>
  <si>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</si>
  <si>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</si>
  <si>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</si>
  <si>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</si>
  <si>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</si>
  <si>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</si>
  <si>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</si>
  <si>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</si>
  <si>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</si>
  <si>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</si>
  <si>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</si>
  <si>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</si>
  <si>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</si>
  <si>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</si>
  <si>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</si>
  <si>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</si>
  <si>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</si>
  <si>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</si>
  <si>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</si>
  <si>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</si>
  <si>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</si>
  <si>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</si>
  <si>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</si>
  <si>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</si>
  <si>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</si>
  <si>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</si>
  <si>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</si>
  <si>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</si>
  <si>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</si>
  <si>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</si>
  <si>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</si>
  <si>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</si>
  <si>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</si>
  <si>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</si>
  <si>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</si>
  <si>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</si>
  <si>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</si>
  <si>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</si>
  <si>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</si>
  <si>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</si>
  <si>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</si>
  <si>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</si>
  <si>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</si>
  <si>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</si>
  <si>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</si>
  <si>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</si>
  <si>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</si>
  <si>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</si>
  <si>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</si>
  <si>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</si>
  <si>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</si>
  <si>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</si>
  <si>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</si>
  <si>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</si>
  <si>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</si>
  <si>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</si>
  <si>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</si>
  <si>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</si>
  <si>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</si>
  <si>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</si>
  <si>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</si>
  <si>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</si>
  <si>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</si>
  <si>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</si>
  <si>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</si>
  <si>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</si>
  <si>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</si>
  <si>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</si>
  <si>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</si>
  <si>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</si>
  <si>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</si>
  <si>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</si>
  <si>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</si>
  <si>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</si>
  <si>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</si>
  <si>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</si>
  <si>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</si>
  <si>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</si>
  <si>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</si>
  <si>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</si>
  <si>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</si>
  <si>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</si>
  <si>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</si>
  <si>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</si>
  <si>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</si>
  <si>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</si>
  <si>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</si>
  <si>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</si>
  <si>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</si>
  <si>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</si>
  <si>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</si>
  <si>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</si>
  <si>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</si>
  <si>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</si>
  <si>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</si>
  <si>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</si>
  <si>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</si>
  <si>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</si>
  <si>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</si>
  <si>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</si>
  <si>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</si>
  <si>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</si>
  <si>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</si>
  <si>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</si>
  <si>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</si>
  <si>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</si>
  <si>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</si>
  <si>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</si>
  <si>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</si>
  <si>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</si>
  <si>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</si>
  <si>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</si>
  <si>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</si>
  <si>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</si>
  <si>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</si>
  <si>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</si>
  <si>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</si>
  <si>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</si>
  <si>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</si>
  <si>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</si>
  <si>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</si>
  <si>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</si>
  <si>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</si>
  <si>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</si>
  <si>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</si>
  <si>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</si>
  <si>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</si>
  <si>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</si>
  <si>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</si>
  <si>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</si>
  <si>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</si>
  <si>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</si>
  <si>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</si>
  <si>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</si>
  <si>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</si>
  <si>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</si>
  <si>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</si>
  <si>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</si>
  <si>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</si>
  <si>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</si>
  <si>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</si>
  <si>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</si>
  <si>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</si>
  <si>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</si>
  <si>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</si>
  <si>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</si>
  <si>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</si>
  <si>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</si>
  <si>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</si>
  <si>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</si>
  <si>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</si>
  <si>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</si>
  <si>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</si>
  <si>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</si>
  <si>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</si>
  <si>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</si>
  <si>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</si>
  <si>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</si>
  <si>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</si>
  <si>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</si>
  <si>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</si>
  <si>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</si>
  <si>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</si>
  <si>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</si>
  <si>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</si>
  <si>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</si>
  <si>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</si>
  <si>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</si>
  <si>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</si>
  <si>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</si>
  <si>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</si>
  <si>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</si>
  <si>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</si>
  <si>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</si>
  <si>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</si>
  <si>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</si>
  <si>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</si>
  <si>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</si>
  <si>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</si>
  <si>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</si>
  <si>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</si>
  <si>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</si>
  <si>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</si>
  <si>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</si>
  <si>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</si>
  <si>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</si>
  <si>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</si>
  <si>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</si>
  <si>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</si>
  <si>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</si>
  <si>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</si>
  <si>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</si>
  <si>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</si>
  <si>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</si>
  <si>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</si>
  <si>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</si>
  <si>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</si>
  <si>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</si>
  <si>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</si>
  <si>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</si>
  <si>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</si>
  <si>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</si>
  <si>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</si>
  <si>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</si>
  <si>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</si>
  <si>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</si>
  <si>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</si>
  <si>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</si>
  <si>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</si>
  <si>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</si>
  <si>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</si>
  <si>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</si>
  <si>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</si>
  <si>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</si>
  <si>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</si>
  <si>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</si>
  <si>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</si>
  <si>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</si>
  <si>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</si>
  <si>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</si>
  <si>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</si>
  <si>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</si>
  <si>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</si>
  <si>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</si>
  <si>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</si>
  <si>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</si>
  <si>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</si>
  <si>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</si>
  <si>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</si>
  <si>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</si>
  <si>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</si>
  <si>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</si>
  <si>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</si>
  <si>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</si>
  <si>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</si>
  <si>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</si>
  <si>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</si>
  <si>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</si>
  <si>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</si>
  <si>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</si>
  <si>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</si>
  <si>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</si>
  <si>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</si>
  <si>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</si>
  <si>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</si>
  <si>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</si>
  <si>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</si>
  <si>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</si>
  <si>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</si>
  <si>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</si>
  <si>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</si>
  <si>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</si>
  <si>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</si>
  <si>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</si>
  <si>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</si>
  <si>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</si>
  <si>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</si>
  <si>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</si>
  <si>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</si>
  <si>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</si>
  <si>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</si>
  <si>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</si>
  <si>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</si>
  <si>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</si>
  <si>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</si>
  <si>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</si>
  <si>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</si>
  <si>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</si>
  <si>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</si>
  <si>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</si>
  <si>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</si>
  <si>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</si>
  <si>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</si>
  <si>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</si>
  <si>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</si>
  <si>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</si>
  <si>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</si>
  <si>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</si>
  <si>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</si>
  <si>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</si>
  <si>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</si>
  <si>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</si>
  <si>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</si>
  <si>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</si>
  <si>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</si>
  <si>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</si>
  <si>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</si>
  <si>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</si>
  <si>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</si>
  <si>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</si>
  <si>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</si>
  <si>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</si>
  <si>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</si>
  <si>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</si>
  <si>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</si>
  <si>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</si>
  <si>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</si>
  <si>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</si>
  <si>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</si>
  <si>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</si>
  <si>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</si>
  <si>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</si>
  <si>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</si>
  <si>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</si>
  <si>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</si>
  <si>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</si>
  <si>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</si>
  <si>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</si>
  <si>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</si>
  <si>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</si>
  <si>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</si>
  <si>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</si>
  <si>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</si>
  <si>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</si>
  <si>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</si>
  <si>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</si>
  <si>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</si>
  <si>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</si>
  <si>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</si>
  <si>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</si>
  <si>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</si>
  <si>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</si>
  <si>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</si>
  <si>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</si>
  <si>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</si>
  <si>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</si>
  <si>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</si>
  <si>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</si>
  <si>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</si>
  <si>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</si>
  <si>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</si>
  <si>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</si>
  <si>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</si>
  <si>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</si>
  <si>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</si>
  <si>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</si>
  <si>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</si>
  <si>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</si>
  <si>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</si>
  <si>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</si>
  <si>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</si>
  <si>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</si>
  <si>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</si>
  <si>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</si>
  <si>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</si>
  <si>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</si>
  <si>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</si>
  <si>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</si>
  <si>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</si>
  <si>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</si>
  <si>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</si>
  <si>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</si>
  <si>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</si>
  <si>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</si>
  <si>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</si>
  <si>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</si>
  <si>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</si>
  <si>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</si>
  <si>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</si>
  <si>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</si>
  <si>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</si>
  <si>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</si>
  <si>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</si>
  <si>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</si>
  <si>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</si>
  <si>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</si>
  <si>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</si>
  <si>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</si>
  <si>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</si>
  <si>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</si>
  <si>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</si>
  <si>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</si>
  <si>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</si>
  <si>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</si>
  <si>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</si>
  <si>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</si>
  <si>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</si>
  <si>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</si>
  <si>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</si>
  <si>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</si>
  <si>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</si>
  <si>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</si>
  <si>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</si>
  <si>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</si>
  <si>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</si>
  <si>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</si>
  <si>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</si>
  <si>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</si>
  <si>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</si>
  <si>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</si>
  <si>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</si>
  <si>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</si>
  <si>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</si>
  <si>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</si>
  <si>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</si>
  <si>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</si>
  <si>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</si>
  <si>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</si>
  <si>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</si>
  <si>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</si>
  <si>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</si>
  <si>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</si>
  <si>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</si>
  <si>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</si>
  <si>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</si>
  <si>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</si>
  <si>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</si>
  <si>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</si>
  <si>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</si>
  <si>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</si>
  <si>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</si>
  <si>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</si>
  <si>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</si>
  <si>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</si>
  <si>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</si>
  <si>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</si>
  <si>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</si>
  <si>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</si>
  <si>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</si>
  <si>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</si>
  <si>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</si>
  <si>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</si>
  <si>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</si>
  <si>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</si>
  <si>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</si>
  <si>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</si>
  <si>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</si>
  <si>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</si>
  <si>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</si>
  <si>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</si>
  <si>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</si>
  <si>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</si>
  <si>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</si>
  <si>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</si>
  <si>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</si>
  <si>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</si>
  <si>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</si>
  <si>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</si>
  <si>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</si>
  <si>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</si>
  <si>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</si>
  <si>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</si>
  <si>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</si>
  <si>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</si>
  <si>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</si>
  <si>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</si>
  <si>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</si>
  <si>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</si>
  <si>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</si>
  <si>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</si>
  <si>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</si>
  <si>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</si>
  <si>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</si>
  <si>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</si>
  <si>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</si>
  <si>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</si>
  <si>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</si>
  <si>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</si>
  <si>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</si>
  <si>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</si>
  <si>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</si>
  <si>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</si>
  <si>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</si>
  <si>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</si>
  <si>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</si>
  <si>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</si>
  <si>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</si>
  <si>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</si>
  <si>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</si>
  <si>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</si>
  <si>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</si>
  <si>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</si>
  <si>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</si>
  <si>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</si>
  <si>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</si>
  <si>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</si>
  <si>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</si>
  <si>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</si>
  <si>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</si>
  <si>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</si>
  <si>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</si>
  <si>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</si>
  <si>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</si>
  <si>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</si>
  <si>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</si>
  <si>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</si>
  <si>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</si>
  <si>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</si>
  <si>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</si>
  <si>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</si>
  <si>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</si>
  <si>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</si>
  <si>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</si>
  <si>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</si>
  <si>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</si>
  <si>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</si>
  <si>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</si>
  <si>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</si>
  <si>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</si>
  <si>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</si>
  <si>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</si>
  <si>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</si>
  <si>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</si>
  <si>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</si>
  <si>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</si>
  <si>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</si>
  <si>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</si>
  <si>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</si>
  <si>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</si>
  <si>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</si>
  <si>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</si>
  <si>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</si>
  <si>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</si>
  <si>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</si>
  <si>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</si>
  <si>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</si>
  <si>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</si>
  <si>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</si>
  <si>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</si>
  <si>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</si>
  <si>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</si>
  <si>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</si>
  <si>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</si>
  <si>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</si>
  <si>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</si>
  <si>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</si>
  <si>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</si>
  <si>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</si>
  <si>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</si>
  <si>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</si>
  <si>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</si>
  <si>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</si>
  <si>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</si>
  <si>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</si>
  <si>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</si>
  <si>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</si>
  <si>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</si>
  <si>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</si>
  <si>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</si>
  <si>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</si>
  <si>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</si>
  <si>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</si>
  <si>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</si>
  <si>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</si>
  <si>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</si>
  <si>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</si>
  <si>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</si>
  <si>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</si>
  <si>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</si>
  <si>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</si>
  <si>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</si>
  <si>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</si>
  <si>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</si>
  <si>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</si>
  <si>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</si>
  <si>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</si>
  <si>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</si>
  <si>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</si>
  <si>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</si>
  <si>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</si>
  <si>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</si>
  <si>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</si>
  <si>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</si>
  <si>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</si>
  <si>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</si>
  <si>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</si>
  <si>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</si>
  <si>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</si>
  <si>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</si>
  <si>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</si>
  <si>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</si>
  <si>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</si>
  <si>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</si>
  <si>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</si>
  <si>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</si>
  <si>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</si>
  <si>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</si>
  <si>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</si>
  <si>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</si>
  <si>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</si>
  <si>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</si>
  <si>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</si>
  <si>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</si>
  <si>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</si>
  <si>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</si>
  <si>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</si>
  <si>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</si>
  <si>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</si>
  <si>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</si>
  <si>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</si>
  <si>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</si>
  <si>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</si>
  <si>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</si>
  <si>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</si>
  <si>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</si>
  <si>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</si>
  <si>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</si>
  <si>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</si>
  <si>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</si>
  <si>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</si>
  <si>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</si>
  <si>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</si>
  <si>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</si>
  <si>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</si>
  <si>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</si>
  <si>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</si>
  <si>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</si>
  <si>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</si>
  <si>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</si>
  <si>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</si>
  <si>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</si>
  <si>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</si>
  <si>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</si>
  <si>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</si>
  <si>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</si>
  <si>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</si>
  <si>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</si>
  <si>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</si>
  <si>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</si>
  <si>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</si>
  <si>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</si>
  <si>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</si>
  <si>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</si>
  <si>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</si>
  <si>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</si>
  <si>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</si>
  <si>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</si>
  <si>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</si>
  <si>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</si>
  <si>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</si>
  <si>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</si>
  <si>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</si>
  <si>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</si>
  <si>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</si>
  <si>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</si>
  <si>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</si>
  <si>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</si>
  <si>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</si>
  <si>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</si>
  <si>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</si>
  <si>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</si>
  <si>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</si>
  <si>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</si>
  <si>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</si>
  <si>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</si>
  <si>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</si>
  <si>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</si>
  <si>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</si>
  <si>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</si>
  <si>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</si>
  <si>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</si>
  <si>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</si>
  <si>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</si>
  <si>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</si>
  <si>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</si>
  <si>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</si>
  <si>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</si>
  <si>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</si>
  <si>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</si>
  <si>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</si>
  <si>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</si>
  <si>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</si>
  <si>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</si>
  <si>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</si>
  <si>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</si>
  <si>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</si>
  <si>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</si>
  <si>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</si>
  <si>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</si>
  <si>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</si>
  <si>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</si>
  <si>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</si>
  <si>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</si>
  <si>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</si>
  <si>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</si>
  <si>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</si>
  <si>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</si>
  <si>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</si>
  <si>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</si>
  <si>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</si>
  <si>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</si>
  <si>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</si>
  <si>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</si>
  <si>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</si>
  <si>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</si>
  <si>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</si>
  <si>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</si>
  <si>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</si>
  <si>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</si>
  <si>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</si>
  <si>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</si>
  <si>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</si>
  <si>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</si>
  <si>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</si>
  <si>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</si>
  <si>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</si>
  <si>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</si>
  <si>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</si>
  <si>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</si>
  <si>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</si>
  <si>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</si>
  <si>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</si>
  <si>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</si>
  <si>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</si>
  <si>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</si>
  <si>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</si>
  <si>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</si>
  <si>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</si>
  <si>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</si>
  <si>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</si>
  <si>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</si>
  <si>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</si>
  <si>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</si>
  <si>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</si>
  <si>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</si>
  <si>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</si>
  <si>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</si>
  <si>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</si>
  <si>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</si>
  <si>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</si>
  <si>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</si>
  <si>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</si>
  <si>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</si>
  <si>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</si>
  <si>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</si>
  <si>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</si>
  <si>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</si>
  <si>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</si>
  <si>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</si>
  <si>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</si>
  <si>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</si>
  <si>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</si>
  <si>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</si>
  <si>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</si>
  <si>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</si>
  <si>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</si>
  <si>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</si>
  <si>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</si>
  <si>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</si>
  <si>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</si>
  <si>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</si>
  <si>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</si>
  <si>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</si>
  <si>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</si>
  <si>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</si>
  <si>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</si>
  <si>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</si>
  <si>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</si>
  <si>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</si>
  <si>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</si>
  <si>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</si>
  <si>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</si>
  <si>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</si>
  <si>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</si>
  <si>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</si>
  <si>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</si>
  <si>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</si>
  <si>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</si>
  <si>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</si>
  <si>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</si>
  <si>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</si>
  <si>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</si>
  <si>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</si>
  <si>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</si>
  <si>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</si>
  <si>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</si>
  <si>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</si>
  <si>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</si>
  <si>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</si>
  <si>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</si>
  <si>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</si>
  <si>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</si>
  <si>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</si>
  <si>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</si>
  <si>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</si>
  <si>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</si>
  <si>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</si>
  <si>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</si>
  <si>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</si>
  <si>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</si>
  <si>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</si>
  <si>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</si>
  <si>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</si>
  <si>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</si>
  <si>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</si>
  <si>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</si>
  <si>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</si>
  <si>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</si>
  <si>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</si>
  <si>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</si>
  <si>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</si>
  <si>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</si>
  <si>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</si>
  <si>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</si>
  <si>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</si>
  <si>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</si>
  <si>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</si>
  <si>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</si>
  <si>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</si>
  <si>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</si>
  <si>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</si>
  <si>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</si>
  <si>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</si>
  <si>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</si>
  <si>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</si>
  <si>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</si>
  <si>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</si>
  <si>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</si>
  <si>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</si>
  <si>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</si>
  <si>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</si>
  <si>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</si>
  <si>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</si>
  <si>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</si>
  <si>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</si>
  <si>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</si>
  <si>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</si>
  <si>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</si>
  <si>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</si>
  <si>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</si>
  <si>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</si>
  <si>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</si>
  <si>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</si>
  <si>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</si>
  <si>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</si>
  <si>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</si>
  <si>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</si>
  <si>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</si>
  <si>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</si>
  <si>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</si>
  <si>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</si>
  <si>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</si>
  <si>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</si>
  <si>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</si>
  <si>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</si>
  <si>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</si>
  <si>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</si>
  <si>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</si>
  <si>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</si>
  <si>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</si>
  <si>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</si>
  <si>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</si>
  <si>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</si>
  <si>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</si>
  <si>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</si>
  <si>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</si>
  <si>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</si>
  <si>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</si>
  <si>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</si>
  <si>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</si>
  <si>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</si>
  <si>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</si>
  <si>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</si>
  <si>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</si>
  <si>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</si>
  <si>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</si>
  <si>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</si>
  <si>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</si>
  <si>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</si>
  <si>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</si>
  <si>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</si>
  <si>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</si>
  <si>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</si>
  <si>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</si>
  <si>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</si>
  <si>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</si>
  <si>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</si>
  <si>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</si>
  <si>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</si>
  <si>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</si>
  <si>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</si>
  <si>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</si>
  <si>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</si>
  <si>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</si>
  <si>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</si>
  <si>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</si>
  <si>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</si>
  <si>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</si>
  <si>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</si>
  <si>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</si>
  <si>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</si>
  <si>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</si>
  <si>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</si>
  <si>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</si>
  <si>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</si>
  <si>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</si>
  <si>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</si>
  <si>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</si>
  <si>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</si>
  <si>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</si>
  <si>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</si>
  <si>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</si>
  <si>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</si>
  <si>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</si>
  <si>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</si>
  <si>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</si>
  <si>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</si>
  <si>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</si>
  <si>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</si>
  <si>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</si>
  <si>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</si>
  <si>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</si>
  <si>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</si>
  <si>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</si>
  <si>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</si>
  <si>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</si>
  <si>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</si>
  <si>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</si>
  <si>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</si>
  <si>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</si>
  <si>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</si>
  <si>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</si>
  <si>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</si>
  <si>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</si>
  <si>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</si>
  <si>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</si>
  <si>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</si>
  <si>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</si>
  <si>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</si>
  <si>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</si>
  <si>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</si>
  <si>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</si>
  <si>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</si>
  <si>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</si>
  <si>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</si>
  <si>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</si>
  <si>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</si>
  <si>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</si>
  <si>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</si>
  <si>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</si>
  <si>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</si>
  <si>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</si>
  <si>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</si>
  <si>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</si>
  <si>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</si>
  <si>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</si>
  <si>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</si>
  <si>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</si>
  <si>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</si>
  <si>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</si>
  <si>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</si>
  <si>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</si>
  <si>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</si>
  <si>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</si>
  <si>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</si>
  <si>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</si>
  <si>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</si>
  <si>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</si>
  <si>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</si>
  <si>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</si>
  <si>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</si>
  <si>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</si>
  <si>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</si>
  <si>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</si>
  <si>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</si>
  <si>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</si>
  <si>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</si>
  <si>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</si>
  <si>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</si>
  <si>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</si>
  <si>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</si>
  <si>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</si>
  <si>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</si>
  <si>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</si>
  <si>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</si>
  <si>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</si>
  <si>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</si>
  <si>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</si>
  <si>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</si>
  <si>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</si>
  <si>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</si>
  <si>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</si>
  <si>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</si>
  <si>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</si>
  <si>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</si>
  <si>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</si>
  <si>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</si>
  <si>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</si>
  <si>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</si>
  <si>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</si>
  <si>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</si>
  <si>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</si>
  <si>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</si>
  <si>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</si>
  <si>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</si>
  <si>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</si>
  <si>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</si>
  <si>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</si>
  <si>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</si>
  <si>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</si>
  <si>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</si>
  <si>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</si>
  <si>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</si>
  <si>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</si>
  <si>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</si>
  <si>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</si>
  <si>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</si>
  <si>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</si>
  <si>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</si>
  <si>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</si>
  <si>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</si>
  <si>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</si>
  <si>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</si>
  <si>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</si>
  <si>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</si>
  <si>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</si>
  <si>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</si>
  <si>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</si>
  <si>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</si>
  <si>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</si>
  <si>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</si>
  <si>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</si>
  <si>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</si>
  <si>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</si>
  <si>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</si>
  <si>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</si>
  <si>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</si>
  <si>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</si>
  <si>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</si>
  <si>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</si>
  <si>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</si>
  <si>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</si>
  <si>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</si>
  <si>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</si>
  <si>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</si>
  <si>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</si>
  <si>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</si>
  <si>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</si>
  <si>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</si>
  <si>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</si>
  <si>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</si>
  <si>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</si>
  <si>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</si>
  <si>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</si>
  <si>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</si>
  <si>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</si>
  <si>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</si>
  <si>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</si>
  <si>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</si>
  <si>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</si>
  <si>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</si>
  <si>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</si>
  <si>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</si>
  <si>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</si>
  <si>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</si>
  <si>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</si>
  <si>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</si>
  <si>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</si>
  <si>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</si>
  <si>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</si>
  <si>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</si>
  <si>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</si>
  <si>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</si>
  <si>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</si>
  <si>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</si>
  <si>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</si>
  <si>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</si>
  <si>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</si>
  <si>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</si>
  <si>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</si>
  <si>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</si>
  <si>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</si>
  <si>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</si>
  <si>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</si>
  <si>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</si>
  <si>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</si>
  <si>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</si>
  <si>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</si>
  <si>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</si>
  <si>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</si>
  <si>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</si>
  <si>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</si>
  <si>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</si>
  <si>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</si>
  <si>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</si>
  <si>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</si>
  <si>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</si>
  <si>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</si>
  <si>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</si>
  <si>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</si>
  <si>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</si>
  <si>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</si>
  <si>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</si>
  <si>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</si>
  <si>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</si>
  <si>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</si>
  <si>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</si>
  <si>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</si>
  <si>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</si>
  <si>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</si>
  <si>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</si>
  <si>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</si>
  <si>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</si>
  <si>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</si>
  <si>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</si>
  <si>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</si>
  <si>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</si>
  <si>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</si>
  <si>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</si>
  <si>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</si>
  <si>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</si>
  <si>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</si>
  <si>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</si>
  <si>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</si>
  <si>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</si>
  <si>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</si>
  <si>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</si>
  <si>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</si>
  <si>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</si>
  <si>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</si>
  <si>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</si>
  <si>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</si>
  <si>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</si>
  <si>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</si>
  <si>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</si>
  <si>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</si>
  <si>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</si>
  <si>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</si>
  <si>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</si>
  <si>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</si>
  <si>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</si>
  <si>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</si>
  <si>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</si>
  <si>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</si>
  <si>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</si>
  <si>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</si>
  <si>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</si>
  <si>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</si>
  <si>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</si>
  <si>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</si>
  <si>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</si>
  <si>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</si>
  <si>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</si>
  <si>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</si>
  <si>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</si>
  <si>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</si>
  <si>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</si>
  <si>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</si>
  <si>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</si>
  <si>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</si>
  <si>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</si>
  <si>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</si>
  <si>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</si>
  <si>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</si>
  <si>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</si>
  <si>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</si>
  <si>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</si>
  <si>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</si>
  <si>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</si>
  <si>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</si>
  <si>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</si>
  <si>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</si>
  <si>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</si>
  <si>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</si>
  <si>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</si>
  <si>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</si>
  <si>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</si>
  <si>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</si>
  <si>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</si>
  <si>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</si>
  <si>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</si>
  <si>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</si>
  <si>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</si>
  <si>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</si>
  <si>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</si>
  <si>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</si>
  <si>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</si>
  <si>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</si>
  <si>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</si>
  <si>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</si>
  <si>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</si>
  <si>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</si>
  <si>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</si>
  <si>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</si>
  <si>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</si>
  <si>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</si>
  <si>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</si>
  <si>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</si>
  <si>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</si>
  <si>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</si>
  <si>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</si>
  <si>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</si>
  <si>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</si>
  <si>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</si>
  <si>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</si>
  <si>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</si>
  <si>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</si>
  <si>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</si>
  <si>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</si>
  <si>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</si>
  <si>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</si>
  <si>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</si>
  <si>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</si>
  <si>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</si>
  <si>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</si>
  <si>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</si>
  <si>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</si>
  <si>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</si>
  <si>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</si>
  <si>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</si>
  <si>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</si>
  <si>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</si>
  <si>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</si>
  <si>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</si>
  <si>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</si>
  <si>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</si>
  <si>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</si>
  <si>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</si>
  <si>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</si>
  <si>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</si>
  <si>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</si>
  <si>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</si>
  <si>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</si>
  <si>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</si>
  <si>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</si>
  <si>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</si>
  <si>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</si>
  <si>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</si>
  <si>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</si>
  <si>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</si>
  <si>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</si>
  <si>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</si>
  <si>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</si>
  <si>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</si>
  <si>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</si>
  <si>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</si>
  <si>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</si>
  <si>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</si>
  <si>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</si>
  <si>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</si>
  <si>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</si>
  <si>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</si>
  <si>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</si>
  <si>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</si>
  <si>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</si>
  <si>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</si>
  <si>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</si>
  <si>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</si>
  <si>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</si>
  <si>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</si>
  <si>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</si>
  <si>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</si>
  <si>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</si>
  <si>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</si>
  <si>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</si>
  <si>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</si>
  <si>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</si>
  <si>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</si>
  <si>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</si>
  <si>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</si>
  <si>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</si>
  <si>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</si>
  <si>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</si>
  <si>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</si>
  <si>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</si>
  <si>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</si>
  <si>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</si>
  <si>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</si>
  <si>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</si>
  <si>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</si>
  <si>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</si>
  <si>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</si>
  <si>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</si>
  <si>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</si>
  <si>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</si>
  <si>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</si>
  <si>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</si>
  <si>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</si>
  <si>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</si>
  <si>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</si>
  <si>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</si>
  <si>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</si>
  <si>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</si>
  <si>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</si>
  <si>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</si>
  <si>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</si>
  <si>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</si>
  <si>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</si>
  <si>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</si>
  <si>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</si>
  <si>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</si>
  <si>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</si>
  <si>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</si>
  <si>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</si>
  <si>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</si>
  <si>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</si>
  <si>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</si>
  <si>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</si>
  <si>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</si>
  <si>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</si>
  <si>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</si>
  <si>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</si>
  <si>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</si>
  <si>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</si>
  <si>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</si>
  <si>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</si>
  <si>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</si>
  <si>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</si>
  <si>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</si>
  <si>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</si>
  <si>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</si>
  <si>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</si>
  <si>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</si>
  <si>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</si>
  <si>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</si>
  <si>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</si>
  <si>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</si>
  <si>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</si>
  <si>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</si>
  <si>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</si>
  <si>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</si>
  <si>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</si>
  <si>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</si>
  <si>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</si>
  <si>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</si>
  <si>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</si>
  <si>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</si>
  <si>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</si>
  <si>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</si>
  <si>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</si>
  <si>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</si>
  <si>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</si>
  <si>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</si>
  <si>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</si>
  <si>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</si>
  <si>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</si>
  <si>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</si>
  <si>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</si>
  <si>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</si>
  <si>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</si>
  <si>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</si>
  <si>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</si>
  <si>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</si>
  <si>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</si>
  <si>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</si>
  <si>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</si>
  <si>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</si>
  <si>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</si>
  <si>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</si>
  <si>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</si>
  <si>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</si>
  <si>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</si>
  <si>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</si>
  <si>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</si>
  <si>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</si>
  <si>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</si>
  <si>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</si>
  <si>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</si>
  <si>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</si>
  <si>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</si>
  <si>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</si>
  <si>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</si>
  <si>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</si>
  <si>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</si>
  <si>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</si>
  <si>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</si>
  <si>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</si>
  <si>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</si>
  <si>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</si>
  <si>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</si>
  <si>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</si>
  <si>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</si>
  <si>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</si>
  <si>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</si>
  <si>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</si>
  <si>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</si>
  <si>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</si>
  <si>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</si>
  <si>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</si>
  <si>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</si>
  <si>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</si>
  <si>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</si>
  <si>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</si>
  <si>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</si>
  <si>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</si>
  <si>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</si>
  <si>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</si>
  <si>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</si>
  <si>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</si>
  <si>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</si>
  <si>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</si>
  <si>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</si>
  <si>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</si>
  <si>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</si>
  <si>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</si>
  <si>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</si>
  <si>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</si>
  <si>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</si>
  <si>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</si>
  <si>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</si>
  <si>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</si>
  <si>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</si>
  <si>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</si>
  <si>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</si>
  <si>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</si>
  <si>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</si>
  <si>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</si>
  <si>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</si>
  <si>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</si>
  <si>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</si>
  <si>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</si>
  <si>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</si>
  <si>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</si>
  <si>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</si>
  <si>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</si>
  <si>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</si>
  <si>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</si>
  <si>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</si>
  <si>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</si>
  <si>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</si>
  <si>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</si>
  <si>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</si>
  <si>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</si>
  <si>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</si>
  <si>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</si>
  <si>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</si>
  <si>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</si>
  <si>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</si>
  <si>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</si>
  <si>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</si>
  <si>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</si>
  <si>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</si>
  <si>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</si>
  <si>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</si>
  <si>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</si>
  <si>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</si>
  <si>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</si>
  <si>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</si>
  <si>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</si>
  <si>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</si>
  <si>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</si>
  <si>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</si>
  <si>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</si>
  <si>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</si>
  <si>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</si>
  <si>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</si>
  <si>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</si>
  <si>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</si>
  <si>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</si>
  <si>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</si>
  <si>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</si>
  <si>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</si>
  <si>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</si>
  <si>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</si>
  <si>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</si>
  <si>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</si>
  <si>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</si>
  <si>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</si>
  <si>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</si>
  <si>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</si>
  <si>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</si>
  <si>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</si>
  <si>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</si>
  <si>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</si>
  <si>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</si>
  <si>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</si>
  <si>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</si>
  <si>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</si>
  <si>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</si>
  <si>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</si>
  <si>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</si>
  <si>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</si>
  <si>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</si>
  <si>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</si>
  <si>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</si>
  <si>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</si>
  <si>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</si>
  <si>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</si>
  <si>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</si>
  <si>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</si>
  <si>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</si>
  <si>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</si>
  <si>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</si>
  <si>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</si>
  <si>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</si>
  <si>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</si>
  <si>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</si>
  <si>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</si>
  <si>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</si>
  <si>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</si>
  <si>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</si>
  <si>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</si>
  <si>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</si>
  <si>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</si>
  <si>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</si>
  <si>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</si>
  <si>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</si>
  <si>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</si>
  <si>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</si>
  <si>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</si>
  <si>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</si>
  <si>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</si>
  <si>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</si>
  <si>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</si>
  <si>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</si>
  <si>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</si>
  <si>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</si>
  <si>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</si>
  <si>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</si>
  <si>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</si>
  <si>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</si>
  <si>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</si>
  <si>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</si>
  <si>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</si>
  <si>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</si>
  <si>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</si>
  <si>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</si>
  <si>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</si>
  <si>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</si>
  <si>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</si>
  <si>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</si>
  <si>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</si>
  <si>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</si>
  <si>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</si>
  <si>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</si>
  <si>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</si>
  <si>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</si>
  <si>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</si>
  <si>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</si>
  <si>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</si>
  <si>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</si>
  <si>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</si>
  <si>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</si>
  <si>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</si>
  <si>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</si>
  <si>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</si>
  <si>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</si>
  <si>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</si>
  <si>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</si>
  <si>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</si>
  <si>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</si>
  <si>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</si>
  <si>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</si>
  <si>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</si>
  <si>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</si>
  <si>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</si>
  <si>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</si>
  <si>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</si>
  <si>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</si>
  <si>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</si>
  <si>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</si>
  <si>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</si>
  <si>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</si>
  <si>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</si>
  <si>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</si>
  <si>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</si>
  <si>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</si>
  <si>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</si>
  <si>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</si>
  <si>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</si>
  <si>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</si>
  <si>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</si>
  <si>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</si>
  <si>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</si>
  <si>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</si>
  <si>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</si>
  <si>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</si>
  <si>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</si>
  <si>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</si>
  <si>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</si>
  <si>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</si>
  <si>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</si>
  <si>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</si>
  <si>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</si>
  <si>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</si>
  <si>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</si>
  <si>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</si>
  <si>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</si>
  <si>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</si>
  <si>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</si>
  <si>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</si>
  <si>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</si>
  <si>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</si>
  <si>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</si>
  <si>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</si>
  <si>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</si>
  <si>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</si>
  <si>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</si>
  <si>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</si>
  <si>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</si>
  <si>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</si>
  <si>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</si>
  <si>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</si>
  <si>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</si>
  <si>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</si>
  <si>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</si>
  <si>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</si>
  <si>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</si>
  <si>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</si>
  <si>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</si>
  <si>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</si>
  <si>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</si>
  <si>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</si>
  <si>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</si>
  <si>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</si>
  <si>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</si>
  <si>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</si>
  <si>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</si>
  <si>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</si>
  <si>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</si>
  <si>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</si>
  <si>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</si>
  <si>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</si>
  <si>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</si>
  <si>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</si>
  <si>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</si>
  <si>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</si>
  <si>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</si>
  <si>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</si>
  <si>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</si>
  <si>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</si>
  <si>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</si>
  <si>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</si>
  <si>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</si>
  <si>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</si>
  <si>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</si>
  <si>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</si>
  <si>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</si>
  <si>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</si>
  <si>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</si>
  <si>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</si>
  <si>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</si>
  <si>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</si>
  <si>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</si>
  <si>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</si>
  <si>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</si>
  <si>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</si>
  <si>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</si>
  <si>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</si>
  <si>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</si>
  <si>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</si>
  <si>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</si>
  <si>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</si>
  <si>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</si>
  <si>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</si>
  <si>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</si>
  <si>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</si>
  <si>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</si>
  <si>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</si>
  <si>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</si>
  <si>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</si>
  <si>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</si>
  <si>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</si>
  <si>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</si>
  <si>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</si>
  <si>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</si>
  <si>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</si>
  <si>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</si>
  <si>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</si>
  <si>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</si>
  <si>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</si>
  <si>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</si>
  <si>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</si>
  <si>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</si>
  <si>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</si>
  <si>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</si>
  <si>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</si>
  <si>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</si>
  <si>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</si>
  <si>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</si>
  <si>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</si>
  <si>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</si>
  <si>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</si>
  <si>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</si>
  <si>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</si>
  <si>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</si>
  <si>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</si>
  <si>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</si>
  <si>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</si>
  <si>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</si>
  <si>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</si>
  <si>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</si>
  <si>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</si>
  <si>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</si>
  <si>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</si>
  <si>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</si>
  <si>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</si>
  <si>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</si>
  <si>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</si>
  <si>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</si>
  <si>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</si>
  <si>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</si>
  <si>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</si>
  <si>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</si>
  <si>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</si>
  <si>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</si>
  <si>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</si>
  <si>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</si>
  <si>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</si>
  <si>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</si>
  <si>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</si>
  <si>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</si>
  <si>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</si>
  <si>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</si>
  <si>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</si>
  <si>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</si>
  <si>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</si>
  <si>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</si>
  <si>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</si>
  <si>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</si>
  <si>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</si>
  <si>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</si>
  <si>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</si>
  <si>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</si>
  <si>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</si>
  <si>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</si>
  <si>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</si>
  <si>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</si>
  <si>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</si>
  <si>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</si>
  <si>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</si>
  <si>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</si>
  <si>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</si>
  <si>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</si>
  <si>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</si>
  <si>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</si>
  <si>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</si>
  <si>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</si>
  <si>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</si>
  <si>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</si>
  <si>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</si>
  <si>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</si>
  <si>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</si>
  <si>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</si>
  <si>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</si>
  <si>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</si>
  <si>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</si>
  <si>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</si>
  <si>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</si>
  <si>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</si>
  <si>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</si>
  <si>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</si>
  <si>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</si>
  <si>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</si>
  <si>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</si>
  <si>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</si>
  <si>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</si>
  <si>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</si>
  <si>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</si>
  <si>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</si>
  <si>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</si>
  <si>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</si>
  <si>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</si>
  <si>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</si>
  <si>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</si>
  <si>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</si>
  <si>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</si>
  <si>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</si>
  <si>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</si>
  <si>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</si>
  <si>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</si>
  <si>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</si>
  <si>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</si>
  <si>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</si>
  <si>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</si>
  <si>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</si>
  <si>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</si>
  <si>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</si>
  <si>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</si>
  <si>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</si>
  <si>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</si>
  <si>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</si>
  <si>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</si>
  <si>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</si>
  <si>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</si>
  <si>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</si>
  <si>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</si>
  <si>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</si>
  <si>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</si>
  <si>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</si>
  <si>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</si>
  <si>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</si>
  <si>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</si>
  <si>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</si>
  <si>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</si>
  <si>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</si>
  <si>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</si>
  <si>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</si>
  <si>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</si>
  <si>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</si>
  <si>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</si>
  <si>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</si>
  <si>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</si>
  <si>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</si>
  <si>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</si>
  <si>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</si>
  <si>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</si>
  <si>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</si>
  <si>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</si>
  <si>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</si>
  <si>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</si>
  <si>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</si>
  <si>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</si>
  <si>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</si>
  <si>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</si>
  <si>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</si>
  <si>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</si>
  <si>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</si>
  <si>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</si>
  <si>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</si>
  <si>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</si>
  <si>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</si>
  <si>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</si>
  <si>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</si>
  <si>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</si>
  <si>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</si>
  <si>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</si>
  <si>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</si>
  <si>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</si>
  <si>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</si>
  <si>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</si>
  <si>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</si>
  <si>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</si>
  <si>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</si>
  <si>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</si>
  <si>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</si>
  <si>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</si>
  <si>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</si>
  <si>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</si>
  <si>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</si>
  <si>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</si>
  <si>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</si>
  <si>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</si>
  <si>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</si>
  <si>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</si>
  <si>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</si>
  <si>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</si>
  <si>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</si>
  <si>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</si>
  <si>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</si>
  <si>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</si>
  <si>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</si>
  <si>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</si>
  <si>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</si>
  <si>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</si>
  <si>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</si>
  <si>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</si>
  <si>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</si>
  <si>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</si>
  <si>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</si>
  <si>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</si>
  <si>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</si>
  <si>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</si>
  <si>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</si>
  <si>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</si>
  <si>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</si>
  <si>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</si>
  <si>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</si>
  <si>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</si>
  <si>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</si>
  <si>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</si>
  <si>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</si>
  <si>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</si>
  <si>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</si>
  <si>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</si>
  <si>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</si>
  <si>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</si>
  <si>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</si>
  <si>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</si>
  <si>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</si>
  <si>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</si>
  <si>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</si>
  <si>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</si>
  <si>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</si>
  <si>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</si>
  <si>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</si>
  <si>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</si>
  <si>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</si>
  <si>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</si>
  <si>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</si>
  <si>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</si>
  <si>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</si>
  <si>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</si>
  <si>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</si>
  <si>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</si>
  <si>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</si>
  <si>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</si>
  <si>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</si>
  <si>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</si>
  <si>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</si>
  <si>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</si>
  <si>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</si>
  <si>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</si>
  <si>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</si>
  <si>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</si>
  <si>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</si>
  <si>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</si>
  <si>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</si>
  <si>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</si>
  <si>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</si>
  <si>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</si>
  <si>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</si>
  <si>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</si>
  <si>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</si>
  <si>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</si>
  <si>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</si>
  <si>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</si>
  <si>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</si>
  <si>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</si>
  <si>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</si>
  <si>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</si>
  <si>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</si>
  <si>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</si>
  <si>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</si>
  <si>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</si>
  <si>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</si>
  <si>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</si>
  <si>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</si>
  <si>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</si>
  <si>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</si>
  <si>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</si>
  <si>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</si>
  <si>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</si>
  <si>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</si>
  <si>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</si>
  <si>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</si>
  <si>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</si>
  <si>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</si>
  <si>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</si>
  <si>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</si>
  <si>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</si>
  <si>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</si>
  <si>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</si>
  <si>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</si>
  <si>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</si>
  <si>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</si>
  <si>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</si>
  <si>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</si>
  <si>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</si>
  <si>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</si>
  <si>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</si>
  <si>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</si>
  <si>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</si>
  <si>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</si>
  <si>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</si>
  <si>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</si>
  <si>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</si>
  <si>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</si>
  <si>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</si>
  <si>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</si>
  <si>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</si>
  <si>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</si>
  <si>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</si>
  <si>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</si>
  <si>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</si>
  <si>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</si>
  <si>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</si>
  <si>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</si>
  <si>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</si>
  <si>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</si>
  <si>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</si>
  <si>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</si>
  <si>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</si>
  <si>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</si>
  <si>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</si>
  <si>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</si>
  <si>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</si>
  <si>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</si>
  <si>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</si>
  <si>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</si>
  <si>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</si>
  <si>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</si>
  <si>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</si>
  <si>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</si>
  <si>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</si>
  <si>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</si>
  <si>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</si>
  <si>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</si>
  <si>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</si>
  <si>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</si>
  <si>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</si>
  <si>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</si>
  <si>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</si>
  <si>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</si>
  <si>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</si>
  <si>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</si>
  <si>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</si>
  <si>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</si>
  <si>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</si>
  <si>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</si>
  <si>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</si>
  <si>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</si>
  <si>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</si>
  <si>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</si>
  <si>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</si>
  <si>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</si>
  <si>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</si>
  <si>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</si>
  <si>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</si>
  <si>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</si>
  <si>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</si>
  <si>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</si>
  <si>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</si>
  <si>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</si>
  <si>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</si>
  <si>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</si>
  <si>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</si>
  <si>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</si>
  <si>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</si>
  <si>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</si>
  <si>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</si>
  <si>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</si>
  <si>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</si>
  <si>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</si>
  <si>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</si>
  <si>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</si>
  <si>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</si>
  <si>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</si>
  <si>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</si>
  <si>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</si>
  <si>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</si>
  <si>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</si>
  <si>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</si>
  <si>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</si>
  <si>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</si>
  <si>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</si>
  <si>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</si>
  <si>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</si>
  <si>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</si>
  <si>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</si>
  <si>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</si>
  <si>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</si>
  <si>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</si>
  <si>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</si>
  <si>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</si>
  <si>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</si>
  <si>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</si>
  <si>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</si>
  <si>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</si>
  <si>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</si>
  <si>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</si>
  <si>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</si>
  <si>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</si>
  <si>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</si>
  <si>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</si>
  <si>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</si>
  <si>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</si>
  <si>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</si>
  <si>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</si>
  <si>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</si>
  <si>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</si>
  <si>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</si>
  <si>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</si>
  <si>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</si>
  <si>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</si>
  <si>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</si>
  <si>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</si>
  <si>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</si>
  <si>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</si>
  <si>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</si>
  <si>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</si>
  <si>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</si>
  <si>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</si>
  <si>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</si>
  <si>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</si>
  <si>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</si>
  <si>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</si>
  <si>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</si>
  <si>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</si>
  <si>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</si>
  <si>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</si>
  <si>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</si>
  <si>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</si>
  <si>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</si>
  <si>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</si>
  <si>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</si>
  <si>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</si>
  <si>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</si>
  <si>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</si>
  <si>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</si>
  <si>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</si>
  <si>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</si>
  <si>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</si>
  <si>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</si>
  <si>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</si>
  <si>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</si>
  <si>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</si>
  <si>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</si>
  <si>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</si>
  <si>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</si>
  <si>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</si>
  <si>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</si>
  <si>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</si>
  <si>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</si>
  <si>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</si>
  <si>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</si>
  <si>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</si>
  <si>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</si>
  <si>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</si>
  <si>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</si>
  <si>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</si>
  <si>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</si>
  <si>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</si>
  <si>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</si>
  <si>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</si>
  <si>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</si>
  <si>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</si>
  <si>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</si>
  <si>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</si>
  <si>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</si>
  <si>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</si>
  <si>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</si>
  <si>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</si>
  <si>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</si>
  <si>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</si>
  <si>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</si>
  <si>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</si>
  <si>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</si>
  <si>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</si>
  <si>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</si>
  <si>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</si>
  <si>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</si>
  <si>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</si>
  <si>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</si>
  <si>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</si>
  <si>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</si>
  <si>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</si>
  <si>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</si>
  <si>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</si>
  <si>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</si>
  <si>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</si>
  <si>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</si>
  <si>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</si>
  <si>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</si>
  <si>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</si>
  <si>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</si>
  <si>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</si>
  <si>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</si>
  <si>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</si>
  <si>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</si>
  <si>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</si>
  <si>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</si>
  <si>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</si>
  <si>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</si>
  <si>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</si>
  <si>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</si>
  <si>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</si>
  <si>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</si>
  <si>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</si>
  <si>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</si>
  <si>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</si>
  <si>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</si>
  <si>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</si>
  <si>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</si>
  <si>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</si>
  <si>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</si>
  <si>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</si>
  <si>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</si>
  <si>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</si>
  <si>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</si>
  <si>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</si>
  <si>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</si>
  <si>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</si>
  <si>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</si>
  <si>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</si>
  <si>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</si>
  <si>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</si>
  <si>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</si>
  <si>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</si>
  <si>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</si>
  <si>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</si>
  <si>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</si>
  <si>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</si>
  <si>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</si>
  <si>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</si>
  <si>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</si>
  <si>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</si>
  <si>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</si>
  <si>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</si>
  <si>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</si>
  <si>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</si>
  <si>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</si>
  <si>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</si>
  <si>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</si>
  <si>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</si>
  <si>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</si>
  <si>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</si>
  <si>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</si>
  <si>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</si>
  <si>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</si>
  <si>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</si>
  <si>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</si>
  <si>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</si>
  <si>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</si>
  <si>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</si>
  <si>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</si>
  <si>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</si>
  <si>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</si>
  <si>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</si>
  <si>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</si>
  <si>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</si>
  <si>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</si>
  <si>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</si>
  <si>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</si>
  <si>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</si>
  <si>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</si>
  <si>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</si>
  <si>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</si>
  <si>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</si>
  <si>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</si>
  <si>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</si>
  <si>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</si>
  <si>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</si>
  <si>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</si>
  <si>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</si>
  <si>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</si>
  <si>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</si>
  <si>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</si>
  <si>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</si>
  <si>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</si>
  <si>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</si>
  <si>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</si>
  <si>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</si>
  <si>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</si>
  <si>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</si>
  <si>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</si>
  <si>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</si>
  <si>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</si>
  <si>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</si>
  <si>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</si>
  <si>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</si>
  <si>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</si>
  <si>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</si>
  <si>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</si>
  <si>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</si>
  <si>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</si>
  <si>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</si>
  <si>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</si>
  <si>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</si>
  <si>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</si>
  <si>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</si>
  <si>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</si>
  <si>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</si>
  <si>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</si>
  <si>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</si>
  <si>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</si>
  <si>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</si>
  <si>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</si>
  <si>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</si>
  <si>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</si>
  <si>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</si>
  <si>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</si>
  <si>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</si>
  <si>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</si>
  <si>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</si>
  <si>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</si>
  <si>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</si>
  <si>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</si>
  <si>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</si>
  <si>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</si>
  <si>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</si>
  <si>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</si>
  <si>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</si>
  <si>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</si>
  <si>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</si>
  <si>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</si>
  <si>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</si>
  <si>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</si>
  <si>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</si>
  <si>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</si>
  <si>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</si>
  <si>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</si>
  <si>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</si>
  <si>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</si>
  <si>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</si>
  <si>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</si>
  <si>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</si>
  <si>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</si>
  <si>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</si>
  <si>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</si>
  <si>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</si>
  <si>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</si>
  <si>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</si>
  <si>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</si>
  <si>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</si>
  <si>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</si>
  <si>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</si>
  <si>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</si>
  <si>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</si>
  <si>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</si>
  <si>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</si>
  <si>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</si>
  <si>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</si>
  <si>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</si>
  <si>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</si>
  <si>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</si>
  <si>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</si>
  <si>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</si>
  <si>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</si>
  <si>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</si>
  <si>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</si>
  <si>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</si>
  <si>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</si>
  <si>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</si>
  <si>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</si>
  <si>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</si>
  <si>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</si>
  <si>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</si>
  <si>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</si>
  <si>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</si>
  <si>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</si>
  <si>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</si>
  <si>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</si>
  <si>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</si>
  <si>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</si>
  <si>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</si>
  <si>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</si>
  <si>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</si>
  <si>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</si>
  <si>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</si>
  <si>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</si>
  <si>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</si>
  <si>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</si>
  <si>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</si>
  <si>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</si>
  <si>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</si>
  <si>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</si>
  <si>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</si>
  <si>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</si>
  <si>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</si>
  <si>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</si>
  <si>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</si>
  <si>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</si>
  <si>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</si>
  <si>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</si>
  <si>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</si>
  <si>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</si>
  <si>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</si>
  <si>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</si>
  <si>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</si>
  <si>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</si>
  <si>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</si>
  <si>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</si>
  <si>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</si>
  <si>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</si>
  <si>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</si>
  <si>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</si>
  <si>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</si>
  <si>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</si>
  <si>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</si>
  <si>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</si>
  <si>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</si>
  <si>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</si>
  <si>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</si>
  <si>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</si>
  <si>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</si>
  <si>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</si>
  <si>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</si>
  <si>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</si>
  <si>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</si>
  <si>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</si>
  <si>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</si>
  <si>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</si>
  <si>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</si>
  <si>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</si>
  <si>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</si>
  <si>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</si>
  <si>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</si>
  <si>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</si>
  <si>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</si>
  <si>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</si>
  <si>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</si>
  <si>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</si>
  <si>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</si>
  <si>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</si>
  <si>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</si>
  <si>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</si>
  <si>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</si>
  <si>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</si>
  <si>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</si>
  <si>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</si>
  <si>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</si>
  <si>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</si>
  <si>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</si>
  <si>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</si>
  <si>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</si>
  <si>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</si>
  <si>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</si>
  <si>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</si>
  <si>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</si>
  <si>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</si>
  <si>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</si>
  <si>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</si>
  <si>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</si>
  <si>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</si>
  <si>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</si>
  <si>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</si>
  <si>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</si>
  <si>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</si>
  <si>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</si>
  <si>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</si>
  <si>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</si>
  <si>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</si>
  <si>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</si>
  <si>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</si>
  <si>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</si>
  <si>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</si>
  <si>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</si>
  <si>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</si>
  <si>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</si>
  <si>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</si>
  <si>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</si>
  <si>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</si>
  <si>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</si>
  <si>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</si>
  <si>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</si>
  <si>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</si>
  <si>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</si>
  <si>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</si>
  <si>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</si>
  <si>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</si>
  <si>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</si>
  <si>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</si>
  <si>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</si>
  <si>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</si>
  <si>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</si>
  <si>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</si>
  <si>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</si>
  <si>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</si>
  <si>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</si>
  <si>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</si>
  <si>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</si>
  <si>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</si>
  <si>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</si>
  <si>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</si>
  <si>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</si>
  <si>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</si>
  <si>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</si>
  <si>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</si>
  <si>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</si>
  <si>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</si>
  <si>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</si>
  <si>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</si>
  <si>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</si>
  <si>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</si>
  <si>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</si>
  <si>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</si>
  <si>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</si>
  <si>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</si>
  <si>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</si>
  <si>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</si>
  <si>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</si>
  <si>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</si>
  <si>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</si>
  <si>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</si>
  <si>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</si>
  <si>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</si>
  <si>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</si>
  <si>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</si>
  <si>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</si>
  <si>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</si>
  <si>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</si>
  <si>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</si>
  <si>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</si>
  <si>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</si>
  <si>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</si>
  <si>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</si>
  <si>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</si>
  <si>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</si>
  <si>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</si>
  <si>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</si>
  <si>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</si>
  <si>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</si>
  <si>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</si>
  <si>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</si>
  <si>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</si>
  <si>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</si>
  <si>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</si>
  <si>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</si>
  <si>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</si>
  <si>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</si>
  <si>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</si>
  <si>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</si>
  <si>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</si>
  <si>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</si>
  <si>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</si>
  <si>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</si>
  <si>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</si>
  <si>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</si>
  <si>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</si>
  <si>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</si>
  <si>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</si>
  <si>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</si>
  <si>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</si>
  <si>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</si>
  <si>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</si>
  <si>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</si>
  <si>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</si>
  <si>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</si>
  <si>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</si>
  <si>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</si>
  <si>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</si>
  <si>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</si>
  <si>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</si>
  <si>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</si>
  <si>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</si>
  <si>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</si>
  <si>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</si>
  <si>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</si>
  <si>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</si>
  <si>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</si>
  <si>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</si>
  <si>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</si>
  <si>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</si>
  <si>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</si>
  <si>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</si>
  <si>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</si>
  <si>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</si>
  <si>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</si>
  <si>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</si>
  <si>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</si>
  <si>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</si>
  <si>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</si>
  <si>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</si>
  <si>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</si>
  <si>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</si>
  <si>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</si>
  <si>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</si>
  <si>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</si>
  <si>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</si>
  <si>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</si>
  <si>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</si>
  <si>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</si>
  <si>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</si>
  <si>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</si>
  <si>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</si>
  <si>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</si>
  <si>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</si>
  <si>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</si>
  <si>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</si>
  <si>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</si>
  <si>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</si>
  <si>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</si>
  <si>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</si>
  <si>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</si>
  <si>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</si>
  <si>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</si>
  <si>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</si>
  <si>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</si>
  <si>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</si>
  <si>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</si>
  <si>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</si>
  <si>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</si>
  <si>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</si>
  <si>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</si>
  <si>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</si>
  <si>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</si>
  <si>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</si>
  <si>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</si>
  <si>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</si>
  <si>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</si>
  <si>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</si>
  <si>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</si>
  <si>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</si>
  <si>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</si>
  <si>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</si>
  <si>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</si>
  <si>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</si>
  <si>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</si>
  <si>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</si>
  <si>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</si>
  <si>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</si>
  <si>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</si>
  <si>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</si>
  <si>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</si>
  <si>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</si>
  <si>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</si>
  <si>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</si>
  <si>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</si>
  <si>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</si>
  <si>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</si>
  <si>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</si>
  <si>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</si>
  <si>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</si>
  <si>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</si>
  <si>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</si>
  <si>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</si>
  <si>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</si>
  <si>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</si>
  <si>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</si>
  <si>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</si>
  <si>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</si>
  <si>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</si>
  <si>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</si>
  <si>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</si>
  <si>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</si>
  <si>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</si>
  <si>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</si>
  <si>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</si>
  <si>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</si>
  <si>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</si>
  <si>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</si>
  <si>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</si>
  <si>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</si>
  <si>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</si>
  <si>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</si>
  <si>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</si>
  <si>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</si>
  <si>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</si>
  <si>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</si>
  <si>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</si>
  <si>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</si>
  <si>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</si>
  <si>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</si>
  <si>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</si>
  <si>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</si>
  <si>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</si>
  <si>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</si>
  <si>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</si>
  <si>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</si>
  <si>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</si>
  <si>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</si>
  <si>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</si>
  <si>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</si>
  <si>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</si>
  <si>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</si>
  <si>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</si>
  <si>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</si>
  <si>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</si>
  <si>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</si>
  <si>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</si>
  <si>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</si>
  <si>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</si>
  <si>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</si>
  <si>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</si>
  <si>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</si>
  <si>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</si>
  <si>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</si>
  <si>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</si>
  <si>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</si>
  <si>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</si>
  <si>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</si>
  <si>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</si>
  <si>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</si>
  <si>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</si>
  <si>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</si>
  <si>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</si>
  <si>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</si>
  <si>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</si>
  <si>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</si>
  <si>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</si>
  <si>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</si>
  <si>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</si>
  <si>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</si>
  <si>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</si>
  <si>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</si>
  <si>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</si>
  <si>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</si>
  <si>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</si>
  <si>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</si>
  <si>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</si>
  <si>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</si>
  <si>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</si>
  <si>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</si>
  <si>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</si>
  <si>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</si>
  <si>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</si>
  <si>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</si>
  <si>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</si>
  <si>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</si>
  <si>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</si>
  <si>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</si>
  <si>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</si>
  <si>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</si>
  <si>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</si>
  <si>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</si>
  <si>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</si>
  <si>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</si>
  <si>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</si>
  <si>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</si>
  <si>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</si>
  <si>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</si>
  <si>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</si>
  <si>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</si>
  <si>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</si>
  <si>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</si>
  <si>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</si>
  <si>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</si>
  <si>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</si>
  <si>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</si>
  <si>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</si>
  <si>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</si>
  <si>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</si>
  <si>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</si>
  <si>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</si>
  <si>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</si>
  <si>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</si>
  <si>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</si>
  <si>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</si>
  <si>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</si>
  <si>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</si>
  <si>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</si>
  <si>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</si>
  <si>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</si>
  <si>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</si>
  <si>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</si>
  <si>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</si>
  <si>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</si>
  <si>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</si>
  <si>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</si>
  <si>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</si>
  <si>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</si>
  <si>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</si>
  <si>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</si>
  <si>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</si>
  <si>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</si>
  <si>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</si>
  <si>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</si>
  <si>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</si>
  <si>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</si>
  <si>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</si>
  <si>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</si>
  <si>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</si>
  <si>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</si>
  <si>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</si>
  <si>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</si>
  <si>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</si>
  <si>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</si>
  <si>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</si>
  <si>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</si>
  <si>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</si>
  <si>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</si>
  <si>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</si>
  <si>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</si>
  <si>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</si>
  <si>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</si>
  <si>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</si>
  <si>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</si>
  <si>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</si>
  <si>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</si>
  <si>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</si>
  <si>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</si>
  <si>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</si>
  <si>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</si>
  <si>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</si>
  <si>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</si>
  <si>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</si>
  <si>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</si>
  <si>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</si>
  <si>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</si>
  <si>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</si>
  <si>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</si>
  <si>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</si>
  <si>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</si>
  <si>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</si>
  <si>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</si>
  <si>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</si>
  <si>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</si>
  <si>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</si>
  <si>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</si>
  <si>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</si>
  <si>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</si>
  <si>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</si>
  <si>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</si>
  <si>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</si>
  <si>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</si>
  <si>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</si>
  <si>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</si>
  <si>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</si>
  <si>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</si>
  <si>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</si>
  <si>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</si>
  <si>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</si>
  <si>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</si>
  <si>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</si>
  <si>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</si>
  <si>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</si>
  <si>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</si>
  <si>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</si>
  <si>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</si>
  <si>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</si>
  <si>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</si>
  <si>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</si>
  <si>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</si>
  <si>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</si>
  <si>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</si>
  <si>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</si>
  <si>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</si>
  <si>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</si>
  <si>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</si>
  <si>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</si>
  <si>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</si>
  <si>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</si>
  <si>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</si>
  <si>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</si>
  <si>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</si>
  <si>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</si>
  <si>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</si>
  <si>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</si>
  <si>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</si>
  <si>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</si>
  <si>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</si>
  <si>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</si>
  <si>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</si>
  <si>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</si>
  <si>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</si>
  <si>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</si>
  <si>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</si>
  <si>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</si>
  <si>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</si>
  <si>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</si>
  <si>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</si>
  <si>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</si>
  <si>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</si>
  <si>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</si>
  <si>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</si>
  <si>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</si>
  <si>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</si>
  <si>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</si>
  <si>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</si>
  <si>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</si>
  <si>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</si>
  <si>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</si>
  <si>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</si>
  <si>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</si>
  <si>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</si>
  <si>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</si>
  <si>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</si>
  <si>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</si>
  <si>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</si>
  <si>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</si>
  <si>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</si>
  <si>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</si>
  <si>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</si>
  <si>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</si>
  <si>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</si>
  <si>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</si>
  <si>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</si>
  <si>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</si>
  <si>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</si>
  <si>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</si>
  <si>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</si>
  <si>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</si>
  <si>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</si>
  <si>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</si>
  <si>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</si>
  <si>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</si>
  <si>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</si>
  <si>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</si>
  <si>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</si>
  <si>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</si>
  <si>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</si>
  <si>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</si>
  <si>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</si>
  <si>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</si>
  <si>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</si>
  <si>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</si>
  <si>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</si>
  <si>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</si>
  <si>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</si>
  <si>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</si>
  <si>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</si>
  <si>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</si>
  <si>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</si>
  <si>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</si>
  <si>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</si>
  <si>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</si>
  <si>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</si>
  <si>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</si>
  <si>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</si>
  <si>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</si>
  <si>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</si>
  <si>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</si>
  <si>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</si>
  <si>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</si>
  <si>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</si>
  <si>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</si>
  <si>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</si>
  <si>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</si>
  <si>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</si>
  <si>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</si>
  <si>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</si>
  <si>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</si>
  <si>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</si>
  <si>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</si>
  <si>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</si>
  <si>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</si>
  <si>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</si>
  <si>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</si>
  <si>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</si>
  <si>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</si>
  <si>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</si>
  <si>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</si>
  <si>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</si>
  <si>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</si>
  <si>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</si>
  <si>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</si>
  <si>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</si>
  <si>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</si>
  <si>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</si>
  <si>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</si>
  <si>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</si>
  <si>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</si>
  <si>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</si>
  <si>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</si>
  <si>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</si>
  <si>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</si>
  <si>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</si>
  <si>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</si>
  <si>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</si>
  <si>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</si>
  <si>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</si>
  <si>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</si>
  <si>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</si>
  <si>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</si>
  <si>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</si>
  <si>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</si>
  <si>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</si>
  <si>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</si>
  <si>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</si>
  <si>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</si>
  <si>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</si>
  <si>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</si>
  <si>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</si>
  <si>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</si>
  <si>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</si>
  <si>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</si>
  <si>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</si>
  <si>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</si>
  <si>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</si>
  <si>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</si>
  <si>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</si>
  <si>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</si>
  <si>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</si>
  <si>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</si>
  <si>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</si>
  <si>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</si>
  <si>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</si>
  <si>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</si>
  <si>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</si>
  <si>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</si>
  <si>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</si>
  <si>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</si>
  <si>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</si>
  <si>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</si>
  <si>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</si>
  <si>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</si>
  <si>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</si>
  <si>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</si>
  <si>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</si>
  <si>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</si>
  <si>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</si>
  <si>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</si>
  <si>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</si>
  <si>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</si>
  <si>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</si>
  <si>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</si>
  <si>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</si>
  <si>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</si>
  <si>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</si>
  <si>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</si>
  <si>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</si>
  <si>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</si>
  <si>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</si>
  <si>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</si>
  <si>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</si>
  <si>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</si>
  <si>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</si>
  <si>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</si>
  <si>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</si>
  <si>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</si>
  <si>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</si>
  <si>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</si>
  <si>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</si>
  <si>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</si>
  <si>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</si>
  <si>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</si>
  <si>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</si>
  <si>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</si>
  <si>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</si>
  <si>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</si>
  <si>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</si>
  <si>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</si>
  <si>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</si>
  <si>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</si>
  <si>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</si>
  <si>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</si>
  <si>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</si>
  <si>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</si>
  <si>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</si>
  <si>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</si>
  <si>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</si>
  <si>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</si>
  <si>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</si>
  <si>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</si>
  <si>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</si>
  <si>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</si>
  <si>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</si>
  <si>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</si>
  <si>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</si>
  <si>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</si>
  <si>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</si>
  <si>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</si>
  <si>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</si>
  <si>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</si>
  <si>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</si>
  <si>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</si>
  <si>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</si>
  <si>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</si>
  <si>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</si>
  <si>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</si>
  <si>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</si>
  <si>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</si>
  <si>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</si>
  <si>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</si>
  <si>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</si>
  <si>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</si>
  <si>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</si>
  <si>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</si>
  <si>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</si>
  <si>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</si>
  <si>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</si>
  <si>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</si>
  <si>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</si>
  <si>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</si>
  <si>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</si>
  <si>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</si>
  <si>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</si>
  <si>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</si>
  <si>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</si>
  <si>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</si>
  <si>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</si>
  <si>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</si>
  <si>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</si>
  <si>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</si>
  <si>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</si>
  <si>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</si>
  <si>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</si>
  <si>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</si>
  <si>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</si>
  <si>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</si>
  <si>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</si>
  <si>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</si>
  <si>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</si>
  <si>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</si>
  <si>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</si>
  <si>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</si>
  <si>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</si>
  <si>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</si>
  <si>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</si>
  <si>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</si>
  <si>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</si>
  <si>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</si>
  <si>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</si>
  <si>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</si>
  <si>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</si>
  <si>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</si>
  <si>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</si>
  <si>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</si>
  <si>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</si>
  <si>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</si>
  <si>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</si>
  <si>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</si>
  <si>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</si>
  <si>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</si>
  <si>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</si>
  <si>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</si>
  <si>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</si>
  <si>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</si>
  <si>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</si>
  <si>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</si>
  <si>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</si>
  <si>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</si>
  <si>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</si>
  <si>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</si>
  <si>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</si>
  <si>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</si>
  <si>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</si>
  <si>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</si>
  <si>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</si>
  <si>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</si>
  <si>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</si>
  <si>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</si>
  <si>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</si>
  <si>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</si>
  <si>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</si>
  <si>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</si>
  <si>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</si>
  <si>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</si>
  <si>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</si>
  <si>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</si>
  <si>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</si>
  <si>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</si>
  <si>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</si>
  <si>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</si>
  <si>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</si>
  <si>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</si>
  <si>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</si>
  <si>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</si>
  <si>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</si>
  <si>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</si>
  <si>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</si>
  <si>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</si>
  <si>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</si>
  <si>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</si>
  <si>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</si>
  <si>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</si>
  <si>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</si>
  <si>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</si>
  <si>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</si>
  <si>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</si>
  <si>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</si>
  <si>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</si>
  <si>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</si>
  <si>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</si>
  <si>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</si>
  <si>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</si>
  <si>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</si>
  <si>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</si>
  <si>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</si>
  <si>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</si>
  <si>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</si>
  <si>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</si>
  <si>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</si>
  <si>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</si>
  <si>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</si>
  <si>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</si>
  <si>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</si>
  <si>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</si>
  <si>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</si>
  <si>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</si>
  <si>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</si>
  <si>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</si>
  <si>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</si>
  <si>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</si>
  <si>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</si>
  <si>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</si>
  <si>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</si>
  <si>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</si>
  <si>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</si>
  <si>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</si>
  <si>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</si>
  <si>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</si>
  <si>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</si>
  <si>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</si>
  <si>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</si>
  <si>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</si>
  <si>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</si>
  <si>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</si>
  <si>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</si>
  <si>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</si>
  <si>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</si>
  <si>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</si>
  <si>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</si>
  <si>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</si>
  <si>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</si>
  <si>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</si>
  <si>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</si>
  <si>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</si>
  <si>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</si>
  <si>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</si>
  <si>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</si>
  <si>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</si>
  <si>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</si>
  <si>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</si>
  <si>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</si>
  <si>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</si>
  <si>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</si>
  <si>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</si>
  <si>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</si>
  <si>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</si>
  <si>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</si>
  <si>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</si>
  <si>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</si>
  <si>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</si>
  <si>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</si>
  <si>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</si>
  <si>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</si>
  <si>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</si>
  <si>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</si>
  <si>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</si>
  <si>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</si>
  <si>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</si>
  <si>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</si>
  <si>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</si>
  <si>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</si>
  <si>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</si>
  <si>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</si>
  <si>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</si>
  <si>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</si>
  <si>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</si>
  <si>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</si>
  <si>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</si>
  <si>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</si>
  <si>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</si>
  <si>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</si>
  <si>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</si>
  <si>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</si>
  <si>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</si>
  <si>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</si>
  <si>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</si>
  <si>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</si>
  <si>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</si>
  <si>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</si>
  <si>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</si>
  <si>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</si>
  <si>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</si>
  <si>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</si>
  <si>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</si>
  <si>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</si>
  <si>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</si>
  <si>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</si>
  <si>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</si>
  <si>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</si>
  <si>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</si>
  <si>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</si>
  <si>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</si>
  <si>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</si>
  <si>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</si>
  <si>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</si>
  <si>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</si>
  <si>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</si>
  <si>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</si>
  <si>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</si>
  <si>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</si>
  <si>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</si>
  <si>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</si>
  <si>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</si>
  <si>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</si>
  <si>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</si>
  <si>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</si>
  <si>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</si>
  <si>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</si>
  <si>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</si>
  <si>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</si>
  <si>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</si>
  <si>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</si>
  <si>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</si>
  <si>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</si>
  <si>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</si>
  <si>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</si>
  <si>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</si>
  <si>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</si>
  <si>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</si>
  <si>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</si>
  <si>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</si>
  <si>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</si>
  <si>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</si>
  <si>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</si>
  <si>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</si>
  <si>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</si>
  <si>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</si>
  <si>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</si>
  <si>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</si>
  <si>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</si>
  <si>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</si>
  <si>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</si>
  <si>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</si>
  <si>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</si>
  <si>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</si>
  <si>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</si>
  <si>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</si>
  <si>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</si>
  <si>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</si>
  <si>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</si>
  <si>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</si>
  <si>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</si>
  <si>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</si>
  <si>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</si>
  <si>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</si>
  <si>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</si>
  <si>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</si>
  <si>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</si>
  <si>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</si>
  <si>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</si>
  <si>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</si>
  <si>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</si>
  <si>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</si>
  <si>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</si>
  <si>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</si>
  <si>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</si>
  <si>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</si>
  <si>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</si>
  <si>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</si>
  <si>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</si>
  <si>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</si>
  <si>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</si>
  <si>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</si>
  <si>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</si>
  <si>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</si>
  <si>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</si>
  <si>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</si>
  <si>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</si>
  <si>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</si>
  <si>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</si>
  <si>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</si>
  <si>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</si>
  <si>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</si>
  <si>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</si>
  <si>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</si>
  <si>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</si>
  <si>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</si>
  <si>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</si>
  <si>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</si>
  <si>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</si>
  <si>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</si>
  <si>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</si>
  <si>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</si>
  <si>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</si>
  <si>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</si>
  <si>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</si>
  <si>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</si>
  <si>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</si>
  <si>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</si>
  <si>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</si>
  <si>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</si>
  <si>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</si>
  <si>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</si>
  <si>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</si>
  <si>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</si>
  <si>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</si>
  <si>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</si>
  <si>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</si>
  <si>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</si>
  <si>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</si>
  <si>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</si>
  <si>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</si>
  <si>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</si>
  <si>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</si>
  <si>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</si>
  <si>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</si>
  <si>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</si>
  <si>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</si>
  <si>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</si>
  <si>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</si>
  <si>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</si>
  <si>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</si>
  <si>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</si>
  <si>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</si>
  <si>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</si>
  <si>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</si>
  <si>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</si>
  <si>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</si>
  <si>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</si>
  <si>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</si>
  <si>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</si>
  <si>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</si>
  <si>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</si>
  <si>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</si>
  <si>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</si>
  <si>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</si>
  <si>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</si>
  <si>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</si>
  <si>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</si>
  <si>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</si>
  <si>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</si>
  <si>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</si>
  <si>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</si>
  <si>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</si>
  <si>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</si>
  <si>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</si>
  <si>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</si>
  <si>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</si>
  <si>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</si>
  <si>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</si>
  <si>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</si>
  <si>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</si>
  <si>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</si>
  <si>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</si>
  <si>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</si>
  <si>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</si>
  <si>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</si>
  <si>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</si>
  <si>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</si>
  <si>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</si>
  <si>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</si>
  <si>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</si>
  <si>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</si>
  <si>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</si>
  <si>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</si>
  <si>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</si>
  <si>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</si>
  <si>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</si>
  <si>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</si>
  <si>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</si>
  <si>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</si>
  <si>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</si>
  <si>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</si>
  <si>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</si>
  <si>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</si>
  <si>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</si>
  <si>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</si>
  <si>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</si>
  <si>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</si>
  <si>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</si>
  <si>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</si>
  <si>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</si>
  <si>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</si>
  <si>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</si>
  <si>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</si>
  <si>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</si>
  <si>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</si>
  <si>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</si>
  <si>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</si>
  <si>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</si>
  <si>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</si>
  <si>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</si>
  <si>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</si>
  <si>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</si>
  <si>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</si>
  <si>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</si>
  <si>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</si>
  <si>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</si>
  <si>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</si>
  <si>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</si>
  <si>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</si>
  <si>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</si>
  <si>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</si>
  <si>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</si>
  <si>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</si>
  <si>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</si>
  <si>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</si>
  <si>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</si>
  <si>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</si>
  <si>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</si>
  <si>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</si>
  <si>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</si>
  <si>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</si>
  <si>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</si>
  <si>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</si>
  <si>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</si>
  <si>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</si>
  <si>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</si>
  <si>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</si>
  <si>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</si>
  <si>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</si>
  <si>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</si>
  <si>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</si>
  <si>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</si>
  <si>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</si>
  <si>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</si>
  <si>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</si>
  <si>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</si>
  <si>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</si>
  <si>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</si>
  <si>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</si>
  <si>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</si>
  <si>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</si>
  <si>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</si>
  <si>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</si>
  <si>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</si>
  <si>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</si>
  <si>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</si>
  <si>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</si>
  <si>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</si>
  <si>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</si>
  <si>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</si>
  <si>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</si>
  <si>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</si>
  <si>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</si>
  <si>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</si>
  <si>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</si>
  <si>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</si>
  <si>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</si>
  <si>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</si>
  <si>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</si>
  <si>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</si>
  <si>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</si>
  <si>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</si>
  <si>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</si>
  <si>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</si>
  <si>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</si>
  <si>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</si>
  <si>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</si>
  <si>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</si>
  <si>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</si>
  <si>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</si>
  <si>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</si>
  <si>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</si>
  <si>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</si>
  <si>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</si>
  <si>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</si>
  <si>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</si>
  <si>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</si>
  <si>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</si>
  <si>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</si>
  <si>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</si>
  <si>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</si>
  <si>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</si>
  <si>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</si>
  <si>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</si>
  <si>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</si>
  <si>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</si>
  <si>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</si>
  <si>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</si>
  <si>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</si>
  <si>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</si>
  <si>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</si>
  <si>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</si>
  <si>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</si>
  <si>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</si>
  <si>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</si>
  <si>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</si>
  <si>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</si>
  <si>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</si>
  <si>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</si>
  <si>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</si>
  <si>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</si>
  <si>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</si>
  <si>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</si>
  <si>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</si>
  <si>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</si>
  <si>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</si>
  <si>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</si>
  <si>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</si>
  <si>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</si>
  <si>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</si>
  <si>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</si>
  <si>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</si>
  <si>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</si>
  <si>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</si>
  <si>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</si>
  <si>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</si>
  <si>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</si>
  <si>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</si>
  <si>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</si>
  <si>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</si>
  <si>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</si>
  <si>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</si>
  <si>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</si>
  <si>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</si>
  <si>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</si>
  <si>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</si>
  <si>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</si>
  <si>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</si>
  <si>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</si>
  <si>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</si>
  <si>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</si>
  <si>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</si>
  <si>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</si>
  <si>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</si>
  <si>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</si>
  <si>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</si>
  <si>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</si>
  <si>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</si>
  <si>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</si>
  <si>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</si>
  <si>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</si>
  <si>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</si>
  <si>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</si>
  <si>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</si>
  <si>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</si>
  <si>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</si>
  <si>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</si>
  <si>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</si>
  <si>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</si>
  <si>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</si>
  <si>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</si>
  <si>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</si>
  <si>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</si>
  <si>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</si>
  <si>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</si>
  <si>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</si>
  <si>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</si>
  <si>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</si>
  <si>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</si>
  <si>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</si>
  <si>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</si>
  <si>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</si>
  <si>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</si>
  <si>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</si>
  <si>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</si>
  <si>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</si>
  <si>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</si>
  <si>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</si>
  <si>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</si>
  <si>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</si>
  <si>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</si>
  <si>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</si>
  <si>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</si>
  <si>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</si>
  <si>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</si>
  <si>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</si>
  <si>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</si>
  <si>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</si>
  <si>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</si>
  <si>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</si>
  <si>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</si>
  <si>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</si>
  <si>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</si>
  <si>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</si>
  <si>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</si>
  <si>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</si>
  <si>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</si>
  <si>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</si>
  <si>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</si>
  <si>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</si>
  <si>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</si>
  <si>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</si>
  <si>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</si>
  <si>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</si>
  <si>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</si>
  <si>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</si>
  <si>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</si>
  <si>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</si>
  <si>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</si>
  <si>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</si>
  <si>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</si>
  <si>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</si>
  <si>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</si>
  <si>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</si>
  <si>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</si>
  <si>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</si>
  <si>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</si>
  <si>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</si>
  <si>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</si>
  <si>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</si>
  <si>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</si>
  <si>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</si>
  <si>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</si>
  <si>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</si>
  <si>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</si>
  <si>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</si>
  <si>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</si>
  <si>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</si>
  <si>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</si>
  <si>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</si>
  <si>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</si>
  <si>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</si>
  <si>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</si>
  <si>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</si>
  <si>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</si>
  <si>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</si>
  <si>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</si>
  <si>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</si>
  <si>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</si>
  <si>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</si>
  <si>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</si>
  <si>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</si>
  <si>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</si>
  <si>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</si>
  <si>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</si>
  <si>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</si>
  <si>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</si>
  <si>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</si>
  <si>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</si>
  <si>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</si>
  <si>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</si>
  <si>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</si>
  <si>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</si>
  <si>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</si>
  <si>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</si>
  <si>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</si>
  <si>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</si>
  <si>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</si>
  <si>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</si>
  <si>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</si>
  <si>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</si>
  <si>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</si>
  <si>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</si>
  <si>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</si>
  <si>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</si>
  <si>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</si>
  <si>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</si>
  <si>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</si>
  <si>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</si>
  <si>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</si>
  <si>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</si>
  <si>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</si>
  <si>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</si>
  <si>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</si>
  <si>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</si>
  <si>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</si>
  <si>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</si>
  <si>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</si>
  <si>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</si>
  <si>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</si>
  <si>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</si>
  <si>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</si>
  <si>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</si>
  <si>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</si>
  <si>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</si>
  <si>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</si>
  <si>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</si>
  <si>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</si>
  <si>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</si>
  <si>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</si>
  <si>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</si>
  <si>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</si>
  <si>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</si>
  <si>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</si>
  <si>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</si>
  <si>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</si>
  <si>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</si>
  <si>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</si>
  <si>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</si>
  <si>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</si>
  <si>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</si>
  <si>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</si>
  <si>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</si>
  <si>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</si>
  <si>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</si>
  <si>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</si>
  <si>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</si>
  <si>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</si>
  <si>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</si>
  <si>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</si>
  <si>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</si>
  <si>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</si>
  <si>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</si>
  <si>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</si>
  <si>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</si>
  <si>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</si>
  <si>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</si>
  <si>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</si>
  <si>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</si>
  <si>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</si>
  <si>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</si>
  <si>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</si>
  <si>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</si>
  <si>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</si>
  <si>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</si>
  <si>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</si>
  <si>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</si>
  <si>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</si>
  <si>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</si>
  <si>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</si>
  <si>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</si>
  <si>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</si>
  <si>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</si>
  <si>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</si>
  <si>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</si>
  <si>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</si>
  <si>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</si>
  <si>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</si>
  <si>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</si>
  <si>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</si>
  <si>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</si>
  <si>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</si>
  <si>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</si>
  <si>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</si>
  <si>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</si>
  <si>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</si>
  <si>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</si>
  <si>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</si>
  <si>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</si>
  <si>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</si>
  <si>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</si>
  <si>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</si>
  <si>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</si>
  <si>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</si>
  <si>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</si>
  <si>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</si>
  <si>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</si>
  <si>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</si>
  <si>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</si>
  <si>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</si>
  <si>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</si>
  <si>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</si>
  <si>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</si>
  <si>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</si>
  <si>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</si>
  <si>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</si>
  <si>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</si>
  <si>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</si>
  <si>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</si>
  <si>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</si>
  <si>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</si>
  <si>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</si>
  <si>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</si>
  <si>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</si>
  <si>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</si>
  <si>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</si>
  <si>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</si>
  <si>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</si>
  <si>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</si>
  <si>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</si>
  <si>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</si>
  <si>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</si>
  <si>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</si>
  <si>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</si>
  <si>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</si>
  <si>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</si>
  <si>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</si>
  <si>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</si>
  <si>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</si>
  <si>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</si>
  <si>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</si>
  <si>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</si>
  <si>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</si>
  <si>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</si>
  <si>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</si>
  <si>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</si>
  <si>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</si>
  <si>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</si>
  <si>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</si>
  <si>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</si>
  <si>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</si>
  <si>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</si>
  <si>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</si>
  <si>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</si>
  <si>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</si>
  <si>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</si>
  <si>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</si>
  <si>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</si>
  <si>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</si>
  <si>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</si>
  <si>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</si>
  <si>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</si>
  <si>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</si>
  <si>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</si>
  <si>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</si>
  <si>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</si>
  <si>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</si>
  <si>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</si>
  <si>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</si>
  <si>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</si>
  <si>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</si>
  <si>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</si>
  <si>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</si>
  <si>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</si>
  <si>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</si>
  <si>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</si>
  <si>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</si>
  <si>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</si>
  <si>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</si>
  <si>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</si>
  <si>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</si>
  <si>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</si>
  <si>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</si>
  <si>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</si>
  <si>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</si>
  <si>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</si>
  <si>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</si>
  <si>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</si>
  <si>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</si>
  <si>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</si>
  <si>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</si>
  <si>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</si>
  <si>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</si>
  <si>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</si>
  <si>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</si>
  <si>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</si>
  <si>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</si>
  <si>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</si>
  <si>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</si>
  <si>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</si>
  <si>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</si>
  <si>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</si>
  <si>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</si>
  <si>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</si>
  <si>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</si>
  <si>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</si>
  <si>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</si>
  <si>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</si>
  <si>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</si>
  <si>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</si>
  <si>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</si>
  <si>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</si>
  <si>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</si>
  <si>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</si>
  <si>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</si>
  <si>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</si>
  <si>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</si>
  <si>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</si>
  <si>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</si>
  <si>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</si>
  <si>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</si>
  <si>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</si>
  <si>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</si>
  <si>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</si>
  <si>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</si>
  <si>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</si>
  <si>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</si>
  <si>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</si>
  <si>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</si>
  <si>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</si>
  <si>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</si>
  <si>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</si>
  <si>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</si>
  <si>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</si>
  <si>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</si>
  <si>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</si>
  <si>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</si>
  <si>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</si>
  <si>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</si>
  <si>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</si>
  <si>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</si>
  <si>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</si>
  <si>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</si>
  <si>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</si>
  <si>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</si>
  <si>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</si>
  <si>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</si>
  <si>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</si>
  <si>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</si>
  <si>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</si>
  <si>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</si>
  <si>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</si>
  <si>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</si>
  <si>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</si>
  <si>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</si>
  <si>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</si>
  <si>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</si>
  <si>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</si>
  <si>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</si>
  <si>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</si>
  <si>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</si>
  <si>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</si>
  <si>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</si>
  <si>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</si>
  <si>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</si>
  <si>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</si>
  <si>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</si>
  <si>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</si>
  <si>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</si>
  <si>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</si>
  <si>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</si>
  <si>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</si>
  <si>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</si>
  <si>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</si>
  <si>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</si>
  <si>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</si>
  <si>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</si>
  <si>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</si>
  <si>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</si>
  <si>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</si>
  <si>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</si>
  <si>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</si>
  <si>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</si>
  <si>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</si>
  <si>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</si>
  <si>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</si>
  <si>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</si>
  <si>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</si>
  <si>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</si>
  <si>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</si>
  <si>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</si>
  <si>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</si>
  <si>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</si>
  <si>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</si>
  <si>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</si>
  <si>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</si>
  <si>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</si>
  <si>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</si>
  <si>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</si>
  <si>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</si>
  <si>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</si>
  <si>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</si>
  <si>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</si>
  <si>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</si>
  <si>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</si>
  <si>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</si>
  <si>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</si>
  <si>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</si>
  <si>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</si>
  <si>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</si>
  <si>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</si>
  <si>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</si>
  <si>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</si>
  <si>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</si>
  <si>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</si>
  <si>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</si>
  <si>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</si>
  <si>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</si>
  <si>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</si>
  <si>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</si>
  <si>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</si>
  <si>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</si>
  <si>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</si>
  <si>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</si>
  <si>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</si>
  <si>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</si>
  <si>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</si>
  <si>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</si>
  <si>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</si>
  <si>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</si>
  <si>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</si>
  <si>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</si>
  <si>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</si>
  <si>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</si>
  <si>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</si>
  <si>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</si>
  <si>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</si>
  <si>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</si>
  <si>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</si>
  <si>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</si>
  <si>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</si>
  <si>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</si>
  <si>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</si>
  <si>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</si>
  <si>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</si>
  <si>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</si>
  <si>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</si>
  <si>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</si>
  <si>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</si>
  <si>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</si>
  <si>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</si>
  <si>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</si>
  <si>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</si>
  <si>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</si>
  <si>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</si>
  <si>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</si>
  <si>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</si>
  <si>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</si>
  <si>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</si>
  <si>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</si>
  <si>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</si>
  <si>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</si>
  <si>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</si>
  <si>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</si>
  <si>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</si>
  <si>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</si>
  <si>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</si>
  <si>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</si>
  <si>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</si>
  <si>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</si>
  <si>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</si>
  <si>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</si>
  <si>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</si>
  <si>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</si>
  <si>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</si>
  <si>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</si>
  <si>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</si>
  <si>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</si>
  <si>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</si>
  <si>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</si>
  <si>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</si>
  <si>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</si>
  <si>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</si>
  <si>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</si>
  <si>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</si>
  <si>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</si>
  <si>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</si>
  <si>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</si>
  <si>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</si>
  <si>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</si>
  <si>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</si>
  <si>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</si>
  <si>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</si>
  <si>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</si>
  <si>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</si>
  <si>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</si>
  <si>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</si>
  <si>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</si>
  <si>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</si>
  <si>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</si>
  <si>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</si>
  <si>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</si>
  <si>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</si>
  <si>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</si>
  <si>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</si>
  <si>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</si>
  <si>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</si>
  <si>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</si>
  <si>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</si>
  <si>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</si>
  <si>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</si>
  <si>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</si>
  <si>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</si>
  <si>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</si>
  <si>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</si>
  <si>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</si>
  <si>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</si>
  <si>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</si>
  <si>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</si>
  <si>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</si>
  <si>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</si>
  <si>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</si>
  <si>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</si>
  <si>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</si>
  <si>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</si>
  <si>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</si>
  <si>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</si>
  <si>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</si>
  <si>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</si>
  <si>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</si>
  <si>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</si>
  <si>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</si>
  <si>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</si>
  <si>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</si>
  <si>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</si>
  <si>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</si>
  <si>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</si>
  <si>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</si>
  <si>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</si>
  <si>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</si>
  <si>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</si>
  <si>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</si>
  <si>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</si>
  <si>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</si>
  <si>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</si>
  <si>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</si>
  <si>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</si>
  <si>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</si>
  <si>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</si>
  <si>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</si>
  <si>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</si>
  <si>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</si>
  <si>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</si>
  <si>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</si>
  <si>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</si>
  <si>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</si>
  <si>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</si>
  <si>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</si>
  <si>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</si>
  <si>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</si>
  <si>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</si>
  <si>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</si>
  <si>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</si>
  <si>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</si>
  <si>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</si>
  <si>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</si>
  <si>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</si>
  <si>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</si>
  <si>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</si>
  <si>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</si>
  <si>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</si>
  <si>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</si>
  <si>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</si>
  <si>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</si>
  <si>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</si>
  <si>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</si>
  <si>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</si>
  <si>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</si>
  <si>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</si>
  <si>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</si>
  <si>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</si>
  <si>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</si>
  <si>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</si>
  <si>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</si>
  <si>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</si>
  <si>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</si>
  <si>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</si>
  <si>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</si>
  <si>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</si>
  <si>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</si>
  <si>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</si>
  <si>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</si>
  <si>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</si>
  <si>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</si>
  <si>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</si>
  <si>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</si>
  <si>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</si>
  <si>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</si>
  <si>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</si>
  <si>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</si>
  <si>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</si>
  <si>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</si>
  <si>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</si>
  <si>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</si>
  <si>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</si>
  <si>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</si>
  <si>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</si>
  <si>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</si>
  <si>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</si>
  <si>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</si>
  <si>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</si>
  <si>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</si>
  <si>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</si>
  <si>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</si>
  <si>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</si>
  <si>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</si>
  <si>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</si>
  <si>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</si>
  <si>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</si>
  <si>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</si>
  <si>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</si>
  <si>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</si>
  <si>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</si>
  <si>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</si>
  <si>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</si>
  <si>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</si>
  <si>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</si>
  <si>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</si>
  <si>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</si>
  <si>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</si>
  <si>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</si>
  <si>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</si>
  <si>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</si>
  <si>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</si>
  <si>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</si>
  <si>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</si>
  <si>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</si>
  <si>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</si>
  <si>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</si>
  <si>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</si>
  <si>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</si>
  <si>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</si>
  <si>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</si>
  <si>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</si>
  <si>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</si>
  <si>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</si>
  <si>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</si>
  <si>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</si>
  <si>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</si>
  <si>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</si>
  <si>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</si>
  <si>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</si>
  <si>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</si>
  <si>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</si>
  <si>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</si>
  <si>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</si>
  <si>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</si>
  <si>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</si>
  <si>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</si>
  <si>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</si>
  <si>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</si>
  <si>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</si>
  <si>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</si>
  <si>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</si>
  <si>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</si>
  <si>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</si>
  <si>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</si>
  <si>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</si>
  <si>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</si>
  <si>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</si>
  <si>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</si>
  <si>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</si>
  <si>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</si>
  <si>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</si>
  <si>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</si>
  <si>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</si>
  <si>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</si>
  <si>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</si>
  <si>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</si>
  <si>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</si>
  <si>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</si>
  <si>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</si>
  <si>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</si>
  <si>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</si>
  <si>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</si>
  <si>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</si>
  <si>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</si>
  <si>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</si>
  <si>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</si>
  <si>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</si>
  <si>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</si>
  <si>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</si>
  <si>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</si>
  <si>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</si>
  <si>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</si>
  <si>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</si>
  <si>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</si>
  <si>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</si>
  <si>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</si>
  <si>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</si>
  <si>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</si>
  <si>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</si>
  <si>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</si>
  <si>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</si>
  <si>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</si>
  <si>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</si>
  <si>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</si>
  <si>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</si>
  <si>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</si>
  <si>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</si>
  <si>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</si>
  <si>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</si>
  <si>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</si>
  <si>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</si>
  <si>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</si>
  <si>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</si>
  <si>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</si>
  <si>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</si>
  <si>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</si>
  <si>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</si>
  <si>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</si>
  <si>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</si>
  <si>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</si>
  <si>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</si>
  <si>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</si>
  <si>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</si>
  <si>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</si>
  <si>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</si>
  <si>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</si>
  <si>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</si>
  <si>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</si>
  <si>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</si>
  <si>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</si>
  <si>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</si>
  <si>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</si>
  <si>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</si>
  <si>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</si>
  <si>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</si>
  <si>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</si>
  <si>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</si>
  <si>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</si>
  <si>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</si>
  <si>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</si>
  <si>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</si>
  <si>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</si>
  <si>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</si>
  <si>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</si>
  <si>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</si>
  <si>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</si>
  <si>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</si>
  <si>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</si>
  <si>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</si>
  <si>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</si>
  <si>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</si>
  <si>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</si>
  <si>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</si>
  <si>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</si>
  <si>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</si>
  <si>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</si>
  <si>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</si>
  <si>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</si>
  <si>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</si>
  <si>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</si>
  <si>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</si>
  <si>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</si>
  <si>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</si>
  <si>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</si>
  <si>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</si>
  <si>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</si>
  <si>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</si>
  <si>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</si>
  <si>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</si>
  <si>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</si>
  <si>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</si>
  <si>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</si>
  <si>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</si>
  <si>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</si>
  <si>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</si>
  <si>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</si>
  <si>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</si>
  <si>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</si>
  <si>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</si>
  <si>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</si>
  <si>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</si>
  <si>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</si>
  <si>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</si>
  <si>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</si>
  <si>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</si>
  <si>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</si>
  <si>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</si>
  <si>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</si>
  <si>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</si>
  <si>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</si>
  <si>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</si>
  <si>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</si>
  <si>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</si>
  <si>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</si>
  <si>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</si>
  <si>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</si>
  <si>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</si>
  <si>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</si>
  <si>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</si>
  <si>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</si>
  <si>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</si>
  <si>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</si>
  <si>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</si>
  <si>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</si>
  <si>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</si>
  <si>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</si>
  <si>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</si>
  <si>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</si>
  <si>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</si>
  <si>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</si>
  <si>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</si>
  <si>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</si>
  <si>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</si>
  <si>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</si>
  <si>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</si>
  <si>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</si>
  <si>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</si>
  <si>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</si>
  <si>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</si>
  <si>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</si>
  <si>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</si>
  <si>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</si>
  <si>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</si>
  <si>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</si>
  <si>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</si>
  <si>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</si>
  <si>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</si>
  <si>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</si>
  <si>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</si>
  <si>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</si>
  <si>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</si>
  <si>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</si>
  <si>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</si>
  <si>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</si>
  <si>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</si>
  <si>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</si>
  <si>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</si>
  <si>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</si>
  <si>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</si>
  <si>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</si>
  <si>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</si>
  <si>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</si>
  <si>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</si>
  <si>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</si>
  <si>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</si>
  <si>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</si>
  <si>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</si>
  <si>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</si>
  <si>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</si>
  <si>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</si>
  <si>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</si>
  <si>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</si>
  <si>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</si>
  <si>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</si>
  <si>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</si>
  <si>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</si>
  <si>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</si>
  <si>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</si>
  <si>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</si>
  <si>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</si>
  <si>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</si>
  <si>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</si>
  <si>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</si>
  <si>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</si>
  <si>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</si>
  <si>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</si>
  <si>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</si>
  <si>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</si>
  <si>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</si>
  <si>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</si>
  <si>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</si>
  <si>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</si>
  <si>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</si>
  <si>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</si>
  <si>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</si>
  <si>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</si>
  <si>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</si>
  <si>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</si>
  <si>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</si>
  <si>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</si>
  <si>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</si>
  <si>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</si>
  <si>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</si>
  <si>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</si>
  <si>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</si>
  <si>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</si>
  <si>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</si>
  <si>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</si>
  <si>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</si>
  <si>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</si>
  <si>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</si>
  <si>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</si>
  <si>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</si>
  <si>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</si>
  <si>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</si>
  <si>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</si>
  <si>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</si>
  <si>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</si>
  <si>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</si>
  <si>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</si>
  <si>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</si>
  <si>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</si>
  <si>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</si>
  <si>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</si>
  <si>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</si>
  <si>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</si>
  <si>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</si>
  <si>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</si>
  <si>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</si>
  <si>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</si>
  <si>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</si>
  <si>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</si>
  <si>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</si>
  <si>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</si>
  <si>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</si>
  <si>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</si>
  <si>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</si>
  <si>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</si>
  <si>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</si>
  <si>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</si>
  <si>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</si>
  <si>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</si>
  <si>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</si>
  <si>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</si>
  <si>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</si>
  <si>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</si>
  <si>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</si>
  <si>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</si>
  <si>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</si>
  <si>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</si>
  <si>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</si>
  <si>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</si>
  <si>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</si>
  <si>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</si>
  <si>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</si>
  <si>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</si>
  <si>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</si>
  <si>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</si>
  <si>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</si>
  <si>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</si>
  <si>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</si>
  <si>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</si>
  <si>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</si>
  <si>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</si>
  <si>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</si>
  <si>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</si>
  <si>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</si>
  <si>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</si>
  <si>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</si>
  <si>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</si>
  <si>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</si>
  <si>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</si>
  <si>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</si>
  <si>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</si>
  <si>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</si>
  <si>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</si>
  <si>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</si>
  <si>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</si>
  <si>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</si>
  <si>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</si>
  <si>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</si>
  <si>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</si>
  <si>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</si>
  <si>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</si>
  <si>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</si>
  <si>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</si>
  <si>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</si>
  <si>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</si>
  <si>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</si>
  <si>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</si>
  <si>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</si>
  <si>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</si>
  <si>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</si>
  <si>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</si>
  <si>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</si>
  <si>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</si>
  <si>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</si>
  <si>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</si>
  <si>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</si>
  <si>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</si>
  <si>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</si>
  <si>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</si>
  <si>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</si>
  <si>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</si>
  <si>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</si>
  <si>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</si>
  <si>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</si>
  <si>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</si>
  <si>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</si>
  <si>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</si>
  <si>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</si>
  <si>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</si>
  <si>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</si>
  <si>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</si>
  <si>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</si>
  <si>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</si>
  <si>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</si>
  <si>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</si>
  <si>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</si>
  <si>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</si>
  <si>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</si>
  <si>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</si>
  <si>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</si>
  <si>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</si>
  <si>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</si>
  <si>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</si>
  <si>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</si>
  <si>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</si>
  <si>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</si>
  <si>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</si>
  <si>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</si>
  <si>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</si>
  <si>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</si>
  <si>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</si>
  <si>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</si>
  <si>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</si>
  <si>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</si>
  <si>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</si>
  <si>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</si>
  <si>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</si>
  <si>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</si>
  <si>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</si>
  <si>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</si>
  <si>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</si>
  <si>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</si>
  <si>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</si>
  <si>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</si>
  <si>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</si>
  <si>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</si>
  <si>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</si>
  <si>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</si>
  <si>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</si>
  <si>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</si>
  <si>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</si>
  <si>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</si>
  <si>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</si>
  <si>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</si>
  <si>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</si>
  <si>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</si>
  <si>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</si>
  <si>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</si>
  <si>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</si>
  <si>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</si>
  <si>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</si>
  <si>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</si>
  <si>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</si>
  <si>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</si>
  <si>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</si>
  <si>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</si>
  <si>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</si>
  <si>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</si>
  <si>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</si>
  <si>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</si>
  <si>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</si>
  <si>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</si>
  <si>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</si>
  <si>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</si>
  <si>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</si>
  <si>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</si>
  <si>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</si>
  <si>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</si>
  <si>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</si>
  <si>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</si>
  <si>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</si>
  <si>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</si>
  <si>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</si>
  <si>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</si>
  <si>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</si>
  <si>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</si>
  <si>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</si>
  <si>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</si>
  <si>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</si>
  <si>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</si>
  <si>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</si>
  <si>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</si>
  <si>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</si>
  <si>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</si>
  <si>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</si>
  <si>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</si>
  <si>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</si>
  <si>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</si>
  <si>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</si>
  <si>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</si>
  <si>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</si>
  <si>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</si>
  <si>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</si>
  <si>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</si>
  <si>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</si>
  <si>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</si>
  <si>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</si>
  <si>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</si>
  <si>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</si>
  <si>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</si>
  <si>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</si>
  <si>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</si>
  <si>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</si>
  <si>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</si>
  <si>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</si>
  <si>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</si>
  <si>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</si>
  <si>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</si>
  <si>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</si>
  <si>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</si>
  <si>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</si>
  <si>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</si>
  <si>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</si>
  <si>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</si>
  <si>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</si>
  <si>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</si>
  <si>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</si>
  <si>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</si>
  <si>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</si>
  <si>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</si>
  <si>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</si>
  <si>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</si>
  <si>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</si>
  <si>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</si>
  <si>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</si>
  <si>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</si>
  <si>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</si>
  <si>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</si>
  <si>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</si>
  <si>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</si>
  <si>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</si>
  <si>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</si>
  <si>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</si>
  <si>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</si>
  <si>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</si>
  <si>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</si>
  <si>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</si>
  <si>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</si>
  <si>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</si>
  <si>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</si>
  <si>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</si>
  <si>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</si>
  <si>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</si>
  <si>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</si>
  <si>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</si>
  <si>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</si>
  <si>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</si>
  <si>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</si>
  <si>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</si>
  <si>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</si>
  <si>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</si>
  <si>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</si>
  <si>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</si>
  <si>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</si>
  <si>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</si>
  <si>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</si>
  <si>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</si>
  <si>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</si>
  <si>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</si>
  <si>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</si>
  <si>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</si>
  <si>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</si>
  <si>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</si>
  <si>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</si>
  <si>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</si>
  <si>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</si>
  <si>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</si>
  <si>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</si>
  <si>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</si>
  <si>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</si>
  <si>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</si>
  <si>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</si>
  <si>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</si>
  <si>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</si>
  <si>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</si>
  <si>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</si>
  <si>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</si>
  <si>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</si>
  <si>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</si>
  <si>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</si>
  <si>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</si>
  <si>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</si>
  <si>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</si>
  <si>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</si>
  <si>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</si>
  <si>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</si>
  <si>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</si>
  <si>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</si>
  <si>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</si>
  <si>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</si>
  <si>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</si>
  <si>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</si>
  <si>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</si>
  <si>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</si>
  <si>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</si>
  <si>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</si>
  <si>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</si>
  <si>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</si>
  <si>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</si>
  <si>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</si>
  <si>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</si>
  <si>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</si>
  <si>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</si>
  <si>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</si>
  <si>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</si>
  <si>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</si>
  <si>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</si>
  <si>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</si>
  <si>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</si>
  <si>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</si>
  <si>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</si>
  <si>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</si>
  <si>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</si>
  <si>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</si>
  <si>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</si>
  <si>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</si>
  <si>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</si>
  <si>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</si>
  <si>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</si>
  <si>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</si>
  <si>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</si>
  <si>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</si>
  <si>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</si>
  <si>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</si>
  <si>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</si>
  <si>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</si>
  <si>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</si>
  <si>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</si>
  <si>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</si>
  <si>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</si>
  <si>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</si>
  <si>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</si>
  <si>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</si>
  <si>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</si>
  <si>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</si>
  <si>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</si>
  <si>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</si>
  <si>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</si>
  <si>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</si>
  <si>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</si>
  <si>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</si>
  <si>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</si>
  <si>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</si>
  <si>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</si>
  <si>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</si>
  <si>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</si>
  <si>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</si>
  <si>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</si>
  <si>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</si>
  <si>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</si>
  <si>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</si>
  <si>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</si>
  <si>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</si>
  <si>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</si>
  <si>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</si>
  <si>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</si>
  <si>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</si>
  <si>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</si>
  <si>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</si>
  <si>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</si>
  <si>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</si>
  <si>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</si>
  <si>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</si>
  <si>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</si>
  <si>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</si>
  <si>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</si>
  <si>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</si>
  <si>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</si>
  <si>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</si>
  <si>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</si>
  <si>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</si>
  <si>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</si>
  <si>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</si>
  <si>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</si>
  <si>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</si>
  <si>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</si>
  <si>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</si>
  <si>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</si>
  <si>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</si>
  <si>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</si>
  <si>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</si>
  <si>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</si>
  <si>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</si>
  <si>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</si>
  <si>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</si>
  <si>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</si>
  <si>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</si>
  <si>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</si>
  <si>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</si>
  <si>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</si>
  <si>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</si>
  <si>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</si>
  <si>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</si>
  <si>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</si>
  <si>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</si>
  <si>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</si>
  <si>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</si>
  <si>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</si>
  <si>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</si>
  <si>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</si>
  <si>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</si>
  <si>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</si>
  <si>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</si>
  <si>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</si>
  <si>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</si>
  <si>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</si>
  <si>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</si>
  <si>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</si>
  <si>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</si>
  <si>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</si>
  <si>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</si>
  <si>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</si>
  <si>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</si>
  <si>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</si>
  <si>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</si>
  <si>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</si>
  <si>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</si>
  <si>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</si>
  <si>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</si>
  <si>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</si>
  <si>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</si>
  <si>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</si>
  <si>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</si>
  <si>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</si>
  <si>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</si>
  <si>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</si>
  <si>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</si>
  <si>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</si>
  <si>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</si>
  <si>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</si>
  <si>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</si>
  <si>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</si>
  <si>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</si>
  <si>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</si>
  <si>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</si>
  <si>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</si>
  <si>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</si>
  <si>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</si>
  <si>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</si>
  <si>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</si>
  <si>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</si>
  <si>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</si>
  <si>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</si>
  <si>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</si>
  <si>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</si>
  <si>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</si>
  <si>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</si>
  <si>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</si>
  <si>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</si>
  <si>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</si>
  <si>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</si>
  <si>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</si>
  <si>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</si>
  <si>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</si>
  <si>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</si>
  <si>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</si>
  <si>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</si>
  <si>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</si>
  <si>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</si>
  <si>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</si>
  <si>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</si>
  <si>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</si>
  <si>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</si>
  <si>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</si>
  <si>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</si>
  <si>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</si>
  <si>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</si>
  <si>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</si>
  <si>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</si>
  <si>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</si>
  <si>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</si>
  <si>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</si>
  <si>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</si>
  <si>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</si>
  <si>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</si>
  <si>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</si>
  <si>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</si>
  <si>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</si>
  <si>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</si>
  <si>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</si>
  <si>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</si>
  <si>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</si>
  <si>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</si>
  <si>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</si>
  <si>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</si>
  <si>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</si>
  <si>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</si>
  <si>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</si>
  <si>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</si>
  <si>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</si>
  <si>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</si>
  <si>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</si>
  <si>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</si>
  <si>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</si>
  <si>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</si>
  <si>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</si>
  <si>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</si>
  <si>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</si>
  <si>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</si>
  <si>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</si>
  <si>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</si>
  <si>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</si>
  <si>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</si>
  <si>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</si>
  <si>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</si>
  <si>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</si>
  <si>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</si>
  <si>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</si>
  <si>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</si>
  <si>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</si>
  <si>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</si>
  <si>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</si>
  <si>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</si>
  <si>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</si>
  <si>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</si>
  <si>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</si>
  <si>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</si>
  <si>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</si>
  <si>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</si>
  <si>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</si>
  <si>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</si>
  <si>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</si>
  <si>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</si>
  <si>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</si>
  <si>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</si>
  <si>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</si>
  <si>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</si>
  <si>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</si>
  <si>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</si>
  <si>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</si>
  <si>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</si>
  <si>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</si>
  <si>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</si>
  <si>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</si>
  <si>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</si>
  <si>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</si>
  <si>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</si>
  <si>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</si>
  <si>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</si>
  <si>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</si>
  <si>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</si>
  <si>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</si>
  <si>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</si>
  <si>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</si>
  <si>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</si>
  <si>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</si>
  <si>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</si>
  <si>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</si>
  <si>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</si>
  <si>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</si>
  <si>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</si>
  <si>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</si>
  <si>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</si>
  <si>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</si>
  <si>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</si>
  <si>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</si>
  <si>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</si>
  <si>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</si>
  <si>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</si>
  <si>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</si>
  <si>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</si>
  <si>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</si>
  <si>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</si>
  <si>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</si>
  <si>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</si>
  <si>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</si>
  <si>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</si>
  <si>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</si>
  <si>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</si>
  <si>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</si>
  <si>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</si>
  <si>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</si>
  <si>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</si>
  <si>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</si>
  <si>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</si>
  <si>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</si>
  <si>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</si>
  <si>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</si>
  <si>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</si>
  <si>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</si>
  <si>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</si>
  <si>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</si>
  <si>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</si>
  <si>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</si>
  <si>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</si>
  <si>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</si>
  <si>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</si>
  <si>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</si>
  <si>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</si>
  <si>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</si>
  <si>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</si>
  <si>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</si>
  <si>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</si>
  <si>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</si>
  <si>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</si>
  <si>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</si>
  <si>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</si>
  <si>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</si>
  <si>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</si>
  <si>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</si>
  <si>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</si>
  <si>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</si>
  <si>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</si>
  <si>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</si>
  <si>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</si>
  <si>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</si>
  <si>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</si>
  <si>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</si>
  <si>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</si>
  <si>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</si>
  <si>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</si>
  <si>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</si>
  <si>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</si>
  <si>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</si>
  <si>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</si>
  <si>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</si>
  <si>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</si>
  <si>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</si>
  <si>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</si>
  <si>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</si>
  <si>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</si>
  <si>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</si>
  <si>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</si>
  <si>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</si>
  <si>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</si>
  <si>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</si>
  <si>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</si>
  <si>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</si>
  <si>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</si>
  <si>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</si>
  <si>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</si>
  <si>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</si>
  <si>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</si>
  <si>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</si>
  <si>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</si>
  <si>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</si>
  <si>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</si>
  <si>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</si>
  <si>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</si>
  <si>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</si>
  <si>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</si>
  <si>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</si>
  <si>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</si>
  <si>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</si>
  <si>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</si>
  <si>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</si>
  <si>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</si>
  <si>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</si>
  <si>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</si>
  <si>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</si>
  <si>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</si>
  <si>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</si>
  <si>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</si>
  <si>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</si>
  <si>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</si>
  <si>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</si>
  <si>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</si>
  <si>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</si>
  <si>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</si>
  <si>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</si>
  <si>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</si>
  <si>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</si>
  <si>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</si>
  <si>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</si>
  <si>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</si>
  <si>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</si>
  <si>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</si>
  <si>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</si>
  <si>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</si>
  <si>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</si>
  <si>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</si>
  <si>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</si>
  <si>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</si>
  <si>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</si>
  <si>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</si>
  <si>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</si>
  <si>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</si>
  <si>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</si>
  <si>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</si>
  <si>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</si>
  <si>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</si>
  <si>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</si>
  <si>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</si>
  <si>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</si>
  <si>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</si>
  <si>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</si>
  <si>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</si>
  <si>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</si>
  <si>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</si>
  <si>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</si>
  <si>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</si>
  <si>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</si>
  <si>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</si>
  <si>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</si>
  <si>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</si>
  <si>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</si>
  <si>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</si>
  <si>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</si>
  <si>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</si>
  <si>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</si>
  <si>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</si>
  <si>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</si>
  <si>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</si>
  <si>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</si>
  <si>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</si>
  <si>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</si>
  <si>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</si>
  <si>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</si>
  <si>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</si>
  <si>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</si>
  <si>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</si>
  <si>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</si>
  <si>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</si>
  <si>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</si>
  <si>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</si>
  <si>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</si>
  <si>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</si>
  <si>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</si>
  <si>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</si>
  <si>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</si>
  <si>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</si>
  <si>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</si>
  <si>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</si>
  <si>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</si>
  <si>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</si>
  <si>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</si>
  <si>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</si>
  <si>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</si>
  <si>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</si>
  <si>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</si>
  <si>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</si>
  <si>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</si>
  <si>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</si>
  <si>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</si>
  <si>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</si>
  <si>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</si>
  <si>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</si>
  <si>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</si>
  <si>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</si>
  <si>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</si>
  <si>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</si>
  <si>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</si>
  <si>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</si>
  <si>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</si>
  <si>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</si>
  <si>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</si>
  <si>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</si>
  <si>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</si>
  <si>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</si>
  <si>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</si>
  <si>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</si>
  <si>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</si>
  <si>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</si>
  <si>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</si>
  <si>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</si>
  <si>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</si>
  <si>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</si>
  <si>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</si>
  <si>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</si>
  <si>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</si>
  <si>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</si>
  <si>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</si>
  <si>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</si>
  <si>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</si>
  <si>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</si>
  <si>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</si>
  <si>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</si>
  <si>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</si>
  <si>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</si>
  <si>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</si>
  <si>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</si>
  <si>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</si>
  <si>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</si>
  <si>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</si>
  <si>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</si>
  <si>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</si>
  <si>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</si>
  <si>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</si>
  <si>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</si>
  <si>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</si>
  <si>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</si>
  <si>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</si>
  <si>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</si>
  <si>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</si>
  <si>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</si>
  <si>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</si>
  <si>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</si>
  <si>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</si>
  <si>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</si>
  <si>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</si>
  <si>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</si>
  <si>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</si>
  <si>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</si>
  <si>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</si>
  <si>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</si>
  <si>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</si>
  <si>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</si>
  <si>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</si>
  <si>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</si>
  <si>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</si>
  <si>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</si>
  <si>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</si>
  <si>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</si>
  <si>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</si>
  <si>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</si>
  <si>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</si>
  <si>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</si>
  <si>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</si>
  <si>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</si>
  <si>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</si>
  <si>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</si>
  <si>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</si>
  <si>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</si>
  <si>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</si>
  <si>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</si>
  <si>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</si>
  <si>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</si>
  <si>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</si>
  <si>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</si>
  <si>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</si>
  <si>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</si>
  <si>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</si>
  <si>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</si>
  <si>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</si>
  <si>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</si>
  <si>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</si>
  <si>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</si>
  <si>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</si>
  <si>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</si>
  <si>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</si>
  <si>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</si>
  <si>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</si>
  <si>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</si>
  <si>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</si>
  <si>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</si>
  <si>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</si>
  <si>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</si>
  <si>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</si>
  <si>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</si>
  <si>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</si>
  <si>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</si>
  <si>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</si>
  <si>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</si>
  <si>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</si>
  <si>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</si>
  <si>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</si>
  <si>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</si>
  <si>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</si>
  <si>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</si>
  <si>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</si>
  <si>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</si>
  <si>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</si>
  <si>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</si>
  <si>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</si>
  <si>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</si>
  <si>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</si>
  <si>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</si>
  <si>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</si>
  <si>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</si>
  <si>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</si>
  <si>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</si>
  <si>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</si>
  <si>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</si>
  <si>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</si>
  <si>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</si>
  <si>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</si>
  <si>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</si>
  <si>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</si>
  <si>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</si>
  <si>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</si>
  <si>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</si>
  <si>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</si>
  <si>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</si>
  <si>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</si>
  <si>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</si>
  <si>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</si>
  <si>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</si>
  <si>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</si>
  <si>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</si>
  <si>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</si>
  <si>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</si>
  <si>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</si>
  <si>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</si>
  <si>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</si>
  <si>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</si>
  <si>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</si>
  <si>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</si>
  <si>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</si>
  <si>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</si>
  <si>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</si>
  <si>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</si>
  <si>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</si>
  <si>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</si>
  <si>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</si>
  <si>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</si>
  <si>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</si>
  <si>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</si>
  <si>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</si>
  <si>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</si>
  <si>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</si>
  <si>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</si>
  <si>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</si>
  <si>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</si>
  <si>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</si>
  <si>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</si>
  <si>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</si>
  <si>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</si>
  <si>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</si>
  <si>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</si>
  <si>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</si>
  <si>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</si>
  <si>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</si>
  <si>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</si>
  <si>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</si>
  <si>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</si>
  <si>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</si>
  <si>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</si>
  <si>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</si>
  <si>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</si>
  <si>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</si>
  <si>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</si>
  <si>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</si>
  <si>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</si>
  <si>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</si>
  <si>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</si>
  <si>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</si>
  <si>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</si>
  <si>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</si>
  <si>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</si>
  <si>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</si>
  <si>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</si>
  <si>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</si>
  <si>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</si>
  <si>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</si>
  <si>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</si>
  <si>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</si>
  <si>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</si>
  <si>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</si>
  <si>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</si>
  <si>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</si>
  <si>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</si>
  <si>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</si>
  <si>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</si>
  <si>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</si>
  <si>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</si>
  <si>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</si>
  <si>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</si>
  <si>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</si>
  <si>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</si>
  <si>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</si>
  <si>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</si>
  <si>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</si>
  <si>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</si>
  <si>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</si>
  <si>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</si>
  <si>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</si>
  <si>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</si>
  <si>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</si>
  <si>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</si>
  <si>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</si>
  <si>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</si>
  <si>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</si>
  <si>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</si>
  <si>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</si>
  <si>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</si>
  <si>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</si>
  <si>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</si>
  <si>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</si>
  <si>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</si>
  <si>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</si>
  <si>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</si>
  <si>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</si>
  <si>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</si>
  <si>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</si>
  <si>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</si>
  <si>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</si>
  <si>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</si>
  <si>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</si>
  <si>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</si>
  <si>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</si>
  <si>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</si>
  <si>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</si>
  <si>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</si>
  <si>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</si>
  <si>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</si>
  <si>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</si>
  <si>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</si>
  <si>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</si>
  <si>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</si>
  <si>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</si>
  <si>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</si>
  <si>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</si>
  <si>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</si>
  <si>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</si>
  <si>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</si>
  <si>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</si>
  <si>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</si>
  <si>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</si>
  <si>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</si>
  <si>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</si>
  <si>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</si>
  <si>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</si>
  <si>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</si>
  <si>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</si>
  <si>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</si>
  <si>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</si>
  <si>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</si>
  <si>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</si>
  <si>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</si>
  <si>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</si>
  <si>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</si>
  <si>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</si>
  <si>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</si>
  <si>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</si>
  <si>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</si>
  <si>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</si>
  <si>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</si>
  <si>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</si>
  <si>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</si>
  <si>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</si>
  <si>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</si>
  <si>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</si>
  <si>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</si>
  <si>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</si>
  <si>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</si>
  <si>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</si>
  <si>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</si>
  <si>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</si>
  <si>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</si>
  <si>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</si>
  <si>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</si>
  <si>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</si>
  <si>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</si>
  <si>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</si>
  <si>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</si>
  <si>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</si>
  <si>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</si>
  <si>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</si>
  <si>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</si>
  <si>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</si>
  <si>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</si>
  <si>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</si>
  <si>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</si>
  <si>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</si>
  <si>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</si>
  <si>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</si>
  <si>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</si>
  <si>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</si>
  <si>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</si>
  <si>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</si>
  <si>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</si>
  <si>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</si>
  <si>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</si>
  <si>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</si>
  <si>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</si>
  <si>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</si>
  <si>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</si>
  <si>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</si>
  <si>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</si>
  <si>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</si>
  <si>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</si>
  <si>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</si>
  <si>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</si>
  <si>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</si>
  <si>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</si>
  <si>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</si>
  <si>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</si>
  <si>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</si>
  <si>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</si>
  <si>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</si>
  <si>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</si>
  <si>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</si>
  <si>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</si>
  <si>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</si>
  <si>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</si>
  <si>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</si>
  <si>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</si>
  <si>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</si>
  <si>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</si>
  <si>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</si>
  <si>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</si>
  <si>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</si>
  <si>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</si>
  <si>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</si>
  <si>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</si>
  <si>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</si>
  <si>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</si>
  <si>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</si>
  <si>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</si>
  <si>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</si>
  <si>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</si>
  <si>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</si>
  <si>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</si>
  <si>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</si>
  <si>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</si>
  <si>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</si>
  <si>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</si>
  <si>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</si>
  <si>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</si>
  <si>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</si>
  <si>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</si>
  <si>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</si>
  <si>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</si>
  <si>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</si>
  <si>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</si>
  <si>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</si>
  <si>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</si>
  <si>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</si>
  <si>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</si>
  <si>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</si>
  <si>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</si>
  <si>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</si>
  <si>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</si>
  <si>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</si>
  <si>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</si>
  <si>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</si>
  <si>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</si>
  <si>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</si>
  <si>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</si>
  <si>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</si>
  <si>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</si>
  <si>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</si>
  <si>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</si>
  <si>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</si>
  <si>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</si>
  <si>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</si>
  <si>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</si>
  <si>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</si>
  <si>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</si>
  <si>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</si>
  <si>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</si>
  <si>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</si>
  <si>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</si>
  <si>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</si>
  <si>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</si>
  <si>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</si>
  <si>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</si>
  <si>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</si>
  <si>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</si>
  <si>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</si>
  <si>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</si>
  <si>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</si>
  <si>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</si>
  <si>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</si>
  <si>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</si>
  <si>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</si>
  <si>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</si>
  <si>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</si>
  <si>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</si>
  <si>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</si>
  <si>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</si>
  <si>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</si>
  <si>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</si>
  <si>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</si>
  <si>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</si>
  <si>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</si>
  <si>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</si>
  <si>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</si>
  <si>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</si>
  <si>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</si>
  <si>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</si>
  <si>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</si>
  <si>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</si>
  <si>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</si>
  <si>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</si>
  <si>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</si>
  <si>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</si>
  <si>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</si>
  <si>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</si>
  <si>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</si>
  <si>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</si>
  <si>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</si>
  <si>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</si>
  <si>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</si>
  <si>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</si>
  <si>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</si>
  <si>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</si>
  <si>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</si>
  <si>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</si>
  <si>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</si>
  <si>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</si>
  <si>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</si>
  <si>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</si>
  <si>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</si>
  <si>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</si>
  <si>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</si>
  <si>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</si>
  <si>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</si>
  <si>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</si>
  <si>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</si>
  <si>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</si>
  <si>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</si>
  <si>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</si>
  <si>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</si>
  <si>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</si>
  <si>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</si>
  <si>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</si>
  <si>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</si>
  <si>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</si>
  <si>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</si>
  <si>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</si>
  <si>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</si>
  <si>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</si>
  <si>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</si>
  <si>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</si>
  <si>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</si>
  <si>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</si>
  <si>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</si>
  <si>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</si>
  <si>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</si>
  <si>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</si>
  <si>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</si>
  <si>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</si>
  <si>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</si>
  <si>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</si>
  <si>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</si>
  <si>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</si>
  <si>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</si>
  <si>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</si>
  <si>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</si>
  <si>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</si>
  <si>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</si>
  <si>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</si>
  <si>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</si>
  <si>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</si>
  <si>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</si>
  <si>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</si>
  <si>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</si>
  <si>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</si>
  <si>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</si>
  <si>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</si>
  <si>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</si>
  <si>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</si>
  <si>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</si>
  <si>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</si>
  <si>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</si>
  <si>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</si>
  <si>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</si>
  <si>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</si>
  <si>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</si>
  <si>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</si>
  <si>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</si>
  <si>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</si>
  <si>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</si>
  <si>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</si>
  <si>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</si>
  <si>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</si>
  <si>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</si>
  <si>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</si>
  <si>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</si>
  <si>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</si>
  <si>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</si>
  <si>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</si>
  <si>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</si>
  <si>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</si>
  <si>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</si>
  <si>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</si>
  <si>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</si>
  <si>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</si>
  <si>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</si>
  <si>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</si>
  <si>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</si>
  <si>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</si>
  <si>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</si>
  <si>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</si>
  <si>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</si>
  <si>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</si>
  <si>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</si>
  <si>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</si>
  <si>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</si>
  <si>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</si>
  <si>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</si>
  <si>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</si>
  <si>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</si>
  <si>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</si>
  <si>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</si>
  <si>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</si>
  <si>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</si>
  <si>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</si>
  <si>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</si>
  <si>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</si>
  <si>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</si>
  <si>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</si>
  <si>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</si>
  <si>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</si>
  <si>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</si>
  <si>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</si>
  <si>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</si>
  <si>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</si>
  <si>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</si>
  <si>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</si>
  <si>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</si>
  <si>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</si>
  <si>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</si>
  <si>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</si>
  <si>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</si>
  <si>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</si>
  <si>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</si>
  <si>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</si>
  <si>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</si>
  <si>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</si>
  <si>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</si>
  <si>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</si>
  <si>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</si>
  <si>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</si>
  <si>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</si>
  <si>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</si>
  <si>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</si>
  <si>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</si>
  <si>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</si>
  <si>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</si>
  <si>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</si>
  <si>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</si>
  <si>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</si>
  <si>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</si>
  <si>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</si>
  <si>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</si>
  <si>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</si>
  <si>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</si>
  <si>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</si>
  <si>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</si>
  <si>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</si>
  <si>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</si>
  <si>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</si>
  <si>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</si>
  <si>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</si>
  <si>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</si>
  <si>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</si>
  <si>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</si>
  <si>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</si>
  <si>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</si>
  <si>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</si>
  <si>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</si>
  <si>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</si>
  <si>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</si>
  <si>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</si>
  <si>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</si>
  <si>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</si>
  <si>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</si>
  <si>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</si>
  <si>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</si>
  <si>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</si>
  <si>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</si>
  <si>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</si>
  <si>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</si>
  <si>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</si>
  <si>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</si>
  <si>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</si>
  <si>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</si>
  <si>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</si>
  <si>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</si>
  <si>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</si>
  <si>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</si>
  <si>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</si>
  <si>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</si>
  <si>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</si>
  <si>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</si>
  <si>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</si>
  <si>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</si>
  <si>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</si>
  <si>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</si>
  <si>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</si>
  <si>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</si>
  <si>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</si>
  <si>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</si>
  <si>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</si>
  <si>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</si>
  <si>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</si>
  <si>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</si>
  <si>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</si>
  <si>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</si>
  <si>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</si>
  <si>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</si>
  <si>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</si>
  <si>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</si>
  <si>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</si>
  <si>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</si>
  <si>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</si>
  <si>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</si>
  <si>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</si>
  <si>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</si>
  <si>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</si>
  <si>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</si>
  <si>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</si>
  <si>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</si>
  <si>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</si>
  <si>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</si>
  <si>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</si>
  <si>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</si>
  <si>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</si>
  <si>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</si>
  <si>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</si>
  <si>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</si>
  <si>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</si>
  <si>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</si>
  <si>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</si>
  <si>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</si>
  <si>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</si>
  <si>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</si>
  <si>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</si>
  <si>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</si>
  <si>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</si>
  <si>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</si>
  <si>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</si>
  <si>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</si>
  <si>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</si>
  <si>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</si>
  <si>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</si>
  <si>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</si>
  <si>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</si>
  <si>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</si>
  <si>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</si>
  <si>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</si>
  <si>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</si>
  <si>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</si>
  <si>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</si>
  <si>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</si>
  <si>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</si>
  <si>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</si>
  <si>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</si>
  <si>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</si>
  <si>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</si>
  <si>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</si>
  <si>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</si>
  <si>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</si>
  <si>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</si>
  <si>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</si>
  <si>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</si>
  <si>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</si>
  <si>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</si>
  <si>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</si>
  <si>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</si>
  <si>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</si>
  <si>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</si>
  <si>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</si>
  <si>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</si>
  <si>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</si>
  <si>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</si>
  <si>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</si>
  <si>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</si>
  <si>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</si>
  <si>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</si>
  <si>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</si>
  <si>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</si>
  <si>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</si>
  <si>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</si>
  <si>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</si>
  <si>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</si>
  <si>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</si>
  <si>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</si>
  <si>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</si>
  <si>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</si>
  <si>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</si>
  <si>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</si>
  <si>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</si>
  <si>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</si>
  <si>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</si>
  <si>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</si>
  <si>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</si>
  <si>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</si>
  <si>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</si>
  <si>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</si>
  <si>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</si>
  <si>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</si>
  <si>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</si>
  <si>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</si>
  <si>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</si>
  <si>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</si>
  <si>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</si>
  <si>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</si>
  <si>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</si>
  <si>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</si>
  <si>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</si>
  <si>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</si>
  <si>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</si>
  <si>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</si>
  <si>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</si>
  <si>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</si>
  <si>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</si>
  <si>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</si>
  <si>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</si>
  <si>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</si>
  <si>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</si>
  <si>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</si>
  <si>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</si>
  <si>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</si>
  <si>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</si>
  <si>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</si>
  <si>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</si>
  <si>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</si>
  <si>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</si>
  <si>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</si>
  <si>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</si>
  <si>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</si>
  <si>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</si>
  <si>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</si>
  <si>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</si>
  <si>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</si>
  <si>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</si>
  <si>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</si>
  <si>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</si>
  <si>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</si>
  <si>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</si>
  <si>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</si>
  <si>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</si>
  <si>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</si>
  <si>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</si>
  <si>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</si>
  <si>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</si>
  <si>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</si>
  <si>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</si>
  <si>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</si>
  <si>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</si>
  <si>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</si>
  <si>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</si>
  <si>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</si>
  <si>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</si>
  <si>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</si>
  <si>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</si>
  <si>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</si>
  <si>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</si>
  <si>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</si>
  <si>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</si>
  <si>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</si>
  <si>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</si>
  <si>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</si>
  <si>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</si>
  <si>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</si>
  <si>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</si>
  <si>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</si>
  <si>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</si>
  <si>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</si>
  <si>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</si>
  <si>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</si>
  <si>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</si>
  <si>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</si>
  <si>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</si>
  <si>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</si>
  <si>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</si>
  <si>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</si>
  <si>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</si>
  <si>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</si>
  <si>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</si>
  <si>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</si>
  <si>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</si>
  <si>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</si>
  <si>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</si>
  <si>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</si>
  <si>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</si>
  <si>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</si>
  <si>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</si>
  <si>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</si>
  <si>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</si>
  <si>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</si>
  <si>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</si>
  <si>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</si>
  <si>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</si>
  <si>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</si>
  <si>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</si>
  <si>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</si>
  <si>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</si>
  <si>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</si>
  <si>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</si>
  <si>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</si>
  <si>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</si>
  <si>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</si>
  <si>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</si>
  <si>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</si>
  <si>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</si>
  <si>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</si>
  <si>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</si>
  <si>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</si>
  <si>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</si>
  <si>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</si>
  <si>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</si>
  <si>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</si>
  <si>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</si>
  <si>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</si>
  <si>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</si>
  <si>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</si>
  <si>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</si>
  <si>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</si>
  <si>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</si>
  <si>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</si>
  <si>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</si>
  <si>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</si>
  <si>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</si>
  <si>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</si>
  <si>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</si>
  <si>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</si>
  <si>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</si>
  <si>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</si>
  <si>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</si>
  <si>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</si>
  <si>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</si>
  <si>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</si>
  <si>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</si>
  <si>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</si>
  <si>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</si>
  <si>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</si>
  <si>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</si>
  <si>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</si>
  <si>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</si>
  <si>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</si>
  <si>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</si>
  <si>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</si>
  <si>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</si>
  <si>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</si>
  <si>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</si>
  <si>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</si>
  <si>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</si>
  <si>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</si>
  <si>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</si>
  <si>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</si>
  <si>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</si>
  <si>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</si>
  <si>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</si>
  <si>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</si>
  <si>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</si>
  <si>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</si>
  <si>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</si>
  <si>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</si>
  <si>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</si>
  <si>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</si>
  <si>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</si>
  <si>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</si>
  <si>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</si>
  <si>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</si>
  <si>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</si>
  <si>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</si>
  <si>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</si>
  <si>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</si>
  <si>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</si>
  <si>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</si>
  <si>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</si>
  <si>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</si>
  <si>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</si>
  <si>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</si>
  <si>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</si>
  <si>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</si>
  <si>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</si>
  <si>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</si>
  <si>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</si>
  <si>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</si>
  <si>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</si>
  <si>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</si>
  <si>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</si>
  <si>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</si>
  <si>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</si>
  <si>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</si>
  <si>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</si>
  <si>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</si>
  <si>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</si>
  <si>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</si>
  <si>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</si>
  <si>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</si>
  <si>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</si>
  <si>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</si>
  <si>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</si>
  <si>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</si>
  <si>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</si>
  <si>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</si>
  <si>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</si>
  <si>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</si>
  <si>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</si>
  <si>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</si>
  <si>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</si>
  <si>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</si>
  <si>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</si>
  <si>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</si>
  <si>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</si>
  <si>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</si>
  <si>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</si>
  <si>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</si>
  <si>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</si>
  <si>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</si>
  <si>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</si>
  <si>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</si>
  <si>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</si>
  <si>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</si>
  <si>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</si>
  <si>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</si>
  <si>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</si>
  <si>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</si>
  <si>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</si>
  <si>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</si>
  <si>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</si>
  <si>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</si>
  <si>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</si>
  <si>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</si>
  <si>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</si>
  <si>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</si>
  <si>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</si>
  <si>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</si>
  <si>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</si>
  <si>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</si>
  <si>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</si>
  <si>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</si>
  <si>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</si>
  <si>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</si>
  <si>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</si>
  <si>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</si>
  <si>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</si>
  <si>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</si>
  <si>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</si>
  <si>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</si>
  <si>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</si>
  <si>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</si>
  <si>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</si>
  <si>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</si>
  <si>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</si>
  <si>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</si>
  <si>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</si>
  <si>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</si>
  <si>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</si>
  <si>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</si>
  <si>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</si>
  <si>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</si>
  <si>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</si>
  <si>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</si>
  <si>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</si>
  <si>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</si>
  <si>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</si>
  <si>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</si>
  <si>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</si>
  <si>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</si>
  <si>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</si>
  <si>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</si>
  <si>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</si>
  <si>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</si>
  <si>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</si>
  <si>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</si>
  <si>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</si>
  <si>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</si>
  <si>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</si>
  <si>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</si>
  <si>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</si>
  <si>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</si>
  <si>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</si>
  <si>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</si>
  <si>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</si>
  <si>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</si>
  <si>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</si>
  <si>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</si>
  <si>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</si>
  <si>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</si>
  <si>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</si>
  <si>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</si>
  <si>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</si>
  <si>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</si>
  <si>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</si>
  <si>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</si>
  <si>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</si>
  <si>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</si>
  <si>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</si>
  <si>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</si>
  <si>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</si>
  <si>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</si>
  <si>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</si>
  <si>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</si>
  <si>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</si>
  <si>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</si>
  <si>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</si>
  <si>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</si>
  <si>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</si>
  <si>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</si>
  <si>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</si>
  <si>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</si>
  <si>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</si>
  <si>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</si>
  <si>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</si>
  <si>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</si>
  <si>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</si>
  <si>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</si>
  <si>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</si>
  <si>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</si>
  <si>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</si>
  <si>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</si>
  <si>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</si>
  <si>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</si>
  <si>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</si>
  <si>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</si>
  <si>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</si>
  <si>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</si>
  <si>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</si>
  <si>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</si>
  <si>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</si>
  <si>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</si>
  <si>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</si>
  <si>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</si>
  <si>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</si>
  <si>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</si>
  <si>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</si>
  <si>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</si>
  <si>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</si>
  <si>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</si>
  <si>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</si>
  <si>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</si>
  <si>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</si>
  <si>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</si>
  <si>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</si>
  <si>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</si>
  <si>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</si>
  <si>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</si>
  <si>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</si>
  <si>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</si>
  <si>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</si>
  <si>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</si>
  <si>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</si>
  <si>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</si>
  <si>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</si>
  <si>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</si>
  <si>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</si>
  <si>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</si>
  <si>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</si>
  <si>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</si>
  <si>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</si>
  <si>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</si>
  <si>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</si>
  <si>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</si>
  <si>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</si>
  <si>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</si>
  <si>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</si>
  <si>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</si>
  <si>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</si>
  <si>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</si>
  <si>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</si>
  <si>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</si>
  <si>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</si>
  <si>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</si>
  <si>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</si>
  <si>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</si>
  <si>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</si>
  <si>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</si>
  <si>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</si>
  <si>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</si>
  <si>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</si>
  <si>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</si>
  <si>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</si>
  <si>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</si>
  <si>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</si>
  <si>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</si>
  <si>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</si>
  <si>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</si>
  <si>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</si>
  <si>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</si>
  <si>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</si>
  <si>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</si>
  <si>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</si>
  <si>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</si>
  <si>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</si>
  <si>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</si>
  <si>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</si>
  <si>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</si>
  <si>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</si>
  <si>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</si>
  <si>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</si>
  <si>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</si>
  <si>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</si>
  <si>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</si>
  <si>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</si>
  <si>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</si>
  <si>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</si>
  <si>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</si>
  <si>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</si>
  <si>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</si>
  <si>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</si>
  <si>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</si>
  <si>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</si>
  <si>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</si>
  <si>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</si>
  <si>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</si>
  <si>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</si>
  <si>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</si>
  <si>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</si>
  <si>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</si>
  <si>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</si>
  <si>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</si>
  <si>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</si>
  <si>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</si>
  <si>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</si>
  <si>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</si>
  <si>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</si>
  <si>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</si>
  <si>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</si>
  <si>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</si>
  <si>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</si>
  <si>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</si>
  <si>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</si>
  <si>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</si>
  <si>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</si>
  <si>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</si>
  <si>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</si>
  <si>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</si>
  <si>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</si>
  <si>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</si>
  <si>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</si>
  <si>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</si>
  <si>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</si>
  <si>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</si>
  <si>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</si>
  <si>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</si>
  <si>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</si>
  <si>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</si>
  <si>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</si>
  <si>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</si>
  <si>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</si>
  <si>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</si>
  <si>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</si>
  <si>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</si>
  <si>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</si>
  <si>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</si>
  <si>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</si>
  <si>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</si>
  <si>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</si>
  <si>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</si>
  <si>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</si>
  <si>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</si>
  <si>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</si>
  <si>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</si>
  <si>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</si>
  <si>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</si>
  <si>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</si>
  <si>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</si>
  <si>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</si>
  <si>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</si>
  <si>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</si>
  <si>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</si>
  <si>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</si>
  <si>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</si>
  <si>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</si>
  <si>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</si>
  <si>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</si>
  <si>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</si>
  <si>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</si>
  <si>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</si>
  <si>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</si>
  <si>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</si>
  <si>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</si>
  <si>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</si>
  <si>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</si>
  <si>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</si>
  <si>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</si>
  <si>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</si>
  <si>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</si>
  <si>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</si>
  <si>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</si>
  <si>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</si>
  <si>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</si>
  <si>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</si>
  <si>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</si>
  <si>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</si>
  <si>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</si>
  <si>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</si>
  <si>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</si>
  <si>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</si>
  <si>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</si>
  <si>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</si>
  <si>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</si>
  <si>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</si>
  <si>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</si>
  <si>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</si>
  <si>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</si>
  <si>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</si>
  <si>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</si>
  <si>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</si>
  <si>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</si>
  <si>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</si>
  <si>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</si>
  <si>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</si>
  <si>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</si>
  <si>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</si>
  <si>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</si>
  <si>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</si>
  <si>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</si>
  <si>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</si>
  <si>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</si>
  <si>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</si>
  <si>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</si>
  <si>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</si>
  <si>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</si>
  <si>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</si>
  <si>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</si>
  <si>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</si>
  <si>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</si>
  <si>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</si>
  <si>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</si>
  <si>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</si>
  <si>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</si>
  <si>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</si>
  <si>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</si>
  <si>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</si>
  <si>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</si>
  <si>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</si>
  <si>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</si>
  <si>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</si>
  <si>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</si>
  <si>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</si>
  <si>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</si>
  <si>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</si>
  <si>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</si>
  <si>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</si>
  <si>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</si>
  <si>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</si>
  <si>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</si>
  <si>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</si>
  <si>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</si>
  <si>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</si>
  <si>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</si>
  <si>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</si>
  <si>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</si>
  <si>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</si>
  <si>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</si>
  <si>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</si>
  <si>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</si>
  <si>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</si>
  <si>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</si>
  <si>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</si>
  <si>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</si>
  <si>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</si>
  <si>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</si>
  <si>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</si>
  <si>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</si>
  <si>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</si>
  <si>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</si>
  <si>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</si>
  <si>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</si>
  <si>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</si>
  <si>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</si>
  <si>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</si>
  <si>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</si>
  <si>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</si>
  <si>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</si>
  <si>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</si>
  <si>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</si>
  <si>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</si>
  <si>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</si>
  <si>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</si>
  <si>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</si>
  <si>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</si>
  <si>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</si>
  <si>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</si>
  <si>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</si>
  <si>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</si>
  <si>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</si>
  <si>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</si>
  <si>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</si>
  <si>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</si>
  <si>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</si>
  <si>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</si>
  <si>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</si>
  <si>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</si>
  <si>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</si>
  <si>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</si>
  <si>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</si>
  <si>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</si>
  <si>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</si>
  <si>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</si>
  <si>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</si>
  <si>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</si>
  <si>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</si>
  <si>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</si>
  <si>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</si>
  <si>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</si>
  <si>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</si>
  <si>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</si>
  <si>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</si>
  <si>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</si>
  <si>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</si>
  <si>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</si>
  <si>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</si>
  <si>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</si>
  <si>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</si>
  <si>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</si>
  <si>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</si>
  <si>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</si>
  <si>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</si>
  <si>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</si>
  <si>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</si>
  <si>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</si>
  <si>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</si>
  <si>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</si>
  <si>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</si>
  <si>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</si>
  <si>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</si>
  <si>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</si>
  <si>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</si>
  <si>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</si>
  <si>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</si>
  <si>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</si>
  <si>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</si>
  <si>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</si>
  <si>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</si>
  <si>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</si>
  <si>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</si>
  <si>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</si>
  <si>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</si>
  <si>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</si>
  <si>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</si>
  <si>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</si>
  <si>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</si>
  <si>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</si>
  <si>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</si>
  <si>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</si>
  <si>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</si>
  <si>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</si>
  <si>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</si>
  <si>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</si>
  <si>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</si>
  <si>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</si>
  <si>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</si>
  <si>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</si>
  <si>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</si>
  <si>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</si>
  <si>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</si>
  <si>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</si>
  <si>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</si>
  <si>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</si>
  <si>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</si>
  <si>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</si>
  <si>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</si>
  <si>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</si>
  <si>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</si>
  <si>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</si>
  <si>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</si>
  <si>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</si>
  <si>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</si>
  <si>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</si>
  <si>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</si>
  <si>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</si>
  <si>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</si>
  <si>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</si>
  <si>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</si>
  <si>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</si>
  <si>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</si>
  <si>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</si>
  <si>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</si>
  <si>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</si>
  <si>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</si>
  <si>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</si>
  <si>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</si>
  <si>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</si>
  <si>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</si>
  <si>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</si>
  <si>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</si>
  <si>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</si>
  <si>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</si>
  <si>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</si>
  <si>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</si>
  <si>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</si>
  <si>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</si>
  <si>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</si>
  <si>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</si>
  <si>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</si>
  <si>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</si>
  <si>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</si>
  <si>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</si>
  <si>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</si>
  <si>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</si>
  <si>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</si>
  <si>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</si>
  <si>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</si>
  <si>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</si>
  <si>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</si>
  <si>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</si>
  <si>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</si>
  <si>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</si>
  <si>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</si>
  <si>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</si>
  <si>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</si>
  <si>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</si>
  <si>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</si>
  <si>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</si>
  <si>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</si>
  <si>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</si>
  <si>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</si>
  <si>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</si>
  <si>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</si>
  <si>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</si>
  <si>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</si>
  <si>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</si>
  <si>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</si>
  <si>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</si>
  <si>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</si>
  <si>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</si>
  <si>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</si>
  <si>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</si>
  <si>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</si>
  <si>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</si>
  <si>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</si>
  <si>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</si>
  <si>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</si>
  <si>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</si>
  <si>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</si>
  <si>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</si>
  <si>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</si>
  <si>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</si>
  <si>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</si>
  <si>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</si>
  <si>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</si>
  <si>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</si>
  <si>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</si>
  <si>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</si>
  <si>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</si>
  <si>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</si>
  <si>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</si>
  <si>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</si>
  <si>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</si>
  <si>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</si>
  <si>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</si>
  <si>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</si>
  <si>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</si>
  <si>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</si>
  <si>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</si>
  <si>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</si>
  <si>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</si>
  <si>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</si>
  <si>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</si>
  <si>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</si>
  <si>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</si>
  <si>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</si>
  <si>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</si>
  <si>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</si>
  <si>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</si>
  <si>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</si>
  <si>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</si>
  <si>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</si>
  <si>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</si>
  <si>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</si>
  <si>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</si>
  <si>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</si>
  <si>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</si>
  <si>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</si>
  <si>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</si>
  <si>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</si>
  <si>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</si>
  <si>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</si>
  <si>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</si>
  <si>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</si>
  <si>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</si>
  <si>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</si>
  <si>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</si>
  <si>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</si>
  <si>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</si>
  <si>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</si>
  <si>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</si>
  <si>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</si>
  <si>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</si>
  <si>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</si>
  <si>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</si>
  <si>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</si>
  <si>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</si>
  <si>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</si>
  <si>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</si>
  <si>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</si>
  <si>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</si>
  <si>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</si>
  <si>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</si>
  <si>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</si>
  <si>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</si>
  <si>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</si>
  <si>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</si>
  <si>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</si>
  <si>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</si>
  <si>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</si>
  <si>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</si>
  <si>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</si>
  <si>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</si>
  <si>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</si>
  <si>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</si>
  <si>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</si>
  <si>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</si>
  <si>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</si>
  <si>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</si>
  <si>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</si>
  <si>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</si>
  <si>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</si>
  <si>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</si>
  <si>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</si>
  <si>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</si>
  <si>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</si>
  <si>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</si>
  <si>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</si>
  <si>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</si>
  <si>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</si>
  <si>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</si>
  <si>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</si>
  <si>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</si>
  <si>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</si>
  <si>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</si>
  <si>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</si>
  <si>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</si>
  <si>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</si>
  <si>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</si>
  <si>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</si>
  <si>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</si>
  <si>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</si>
  <si>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</si>
  <si>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</si>
  <si>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</si>
  <si>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</si>
  <si>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</si>
  <si>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</si>
  <si>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</si>
  <si>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</si>
  <si>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</si>
  <si>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</si>
  <si>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</si>
  <si>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</si>
  <si>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</si>
  <si>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</si>
  <si>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</si>
  <si>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</si>
  <si>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</si>
  <si>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</si>
  <si>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</si>
  <si>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</si>
  <si>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</si>
  <si>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</si>
  <si>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</si>
  <si>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</si>
  <si>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</si>
  <si>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</si>
  <si>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</si>
  <si>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</si>
  <si>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</si>
  <si>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</si>
  <si>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</si>
  <si>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</si>
  <si>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</si>
  <si>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</si>
  <si>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</si>
  <si>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</si>
  <si>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</si>
  <si>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</si>
  <si>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</si>
  <si>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</si>
  <si>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</si>
  <si>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</si>
  <si>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</si>
  <si>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</si>
  <si>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</si>
  <si>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</si>
  <si>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</si>
  <si>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</si>
  <si>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</si>
  <si>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</si>
  <si>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</si>
  <si>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</si>
  <si>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</si>
  <si>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</si>
  <si>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</si>
  <si>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</si>
  <si>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</si>
  <si>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</si>
  <si>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</si>
  <si>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</si>
  <si>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</si>
  <si>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</si>
  <si>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</si>
  <si>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</si>
  <si>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</si>
  <si>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</si>
  <si>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</si>
  <si>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</si>
  <si>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</si>
  <si>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</si>
  <si>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</si>
  <si>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</si>
  <si>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</si>
  <si>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</si>
  <si>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</si>
  <si>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</si>
  <si>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</si>
  <si>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</si>
  <si>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</si>
  <si>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</si>
  <si>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</si>
  <si>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</si>
  <si>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</si>
  <si>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</si>
  <si>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</si>
  <si>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</si>
  <si>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</si>
  <si>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</si>
  <si>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</si>
  <si>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</si>
  <si>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</si>
  <si>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</si>
  <si>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</si>
  <si>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</si>
  <si>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</si>
  <si>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</si>
  <si>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</si>
  <si>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</si>
  <si>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</si>
  <si>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</si>
  <si>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</si>
  <si>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</si>
  <si>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</si>
  <si>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</si>
  <si>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</si>
  <si>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</si>
  <si>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</si>
  <si>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</si>
  <si>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</si>
  <si>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</si>
  <si>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</si>
  <si>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</si>
  <si>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</si>
  <si>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</si>
  <si>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</si>
  <si>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</si>
  <si>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</si>
  <si>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</si>
  <si>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</si>
  <si>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</si>
  <si>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</si>
  <si>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</si>
  <si>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</si>
  <si>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</si>
  <si>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</si>
  <si>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</si>
  <si>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</si>
  <si>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</si>
  <si>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</si>
  <si>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</si>
  <si>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</si>
  <si>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</si>
  <si>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</si>
  <si>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</si>
  <si>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</si>
  <si>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</si>
  <si>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</si>
  <si>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</si>
  <si>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</si>
  <si>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</si>
  <si>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</si>
  <si>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</si>
  <si>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</si>
  <si>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</si>
  <si>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</si>
  <si>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</si>
  <si>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</si>
  <si>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</si>
  <si>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</si>
  <si>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</si>
  <si>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</si>
  <si>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</si>
  <si>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</si>
  <si>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</si>
  <si>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</si>
  <si>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</si>
  <si>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</si>
  <si>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</si>
  <si>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</si>
  <si>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</si>
  <si>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</si>
  <si>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</si>
  <si>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</si>
  <si>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</si>
  <si>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</si>
  <si>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</si>
  <si>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</si>
  <si>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</si>
  <si>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</si>
  <si>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</si>
  <si>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</si>
  <si>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</si>
  <si>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</si>
  <si>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</si>
  <si>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</si>
  <si>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</si>
  <si>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</si>
  <si>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</si>
  <si>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</si>
  <si>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</si>
  <si>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</si>
  <si>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</si>
  <si>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</si>
  <si>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</si>
  <si>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</si>
  <si>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</si>
  <si>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</si>
  <si>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</si>
  <si>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</si>
  <si>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</si>
  <si>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</si>
  <si>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</si>
  <si>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</si>
  <si>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</si>
  <si>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</si>
  <si>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</si>
  <si>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</si>
  <si>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</si>
  <si>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</si>
  <si>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</si>
  <si>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</si>
  <si>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</si>
  <si>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</si>
  <si>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</si>
  <si>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</si>
  <si>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</si>
  <si>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</si>
  <si>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</si>
  <si>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</si>
  <si>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</si>
  <si>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</si>
  <si>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</si>
  <si>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</si>
  <si>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</si>
  <si>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</si>
  <si>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</si>
  <si>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</si>
  <si>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</si>
  <si>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</si>
  <si>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</si>
  <si>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</si>
  <si>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</si>
  <si>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</si>
  <si>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</si>
  <si>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</si>
  <si>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</si>
  <si>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</si>
  <si>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</si>
  <si>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</si>
  <si>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</si>
  <si>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</si>
  <si>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</si>
  <si>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</si>
  <si>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</si>
  <si>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</si>
  <si>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</si>
  <si>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</si>
  <si>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</si>
  <si>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</si>
  <si>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</si>
  <si>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</si>
  <si>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</si>
  <si>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</si>
  <si>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</si>
  <si>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</si>
  <si>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</si>
  <si>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</si>
  <si>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</si>
  <si>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</si>
  <si>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</si>
  <si>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</si>
  <si>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</si>
  <si>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</si>
  <si>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</si>
  <si>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</si>
  <si>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</si>
  <si>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</si>
  <si>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</si>
  <si>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</si>
  <si>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</si>
  <si>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</si>
  <si>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</si>
  <si>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</si>
  <si>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</si>
  <si>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</si>
  <si>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</si>
  <si>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</si>
  <si>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</si>
  <si>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</si>
  <si>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</si>
  <si>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</si>
  <si>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</si>
  <si>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</si>
  <si>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</si>
  <si>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</si>
  <si>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</si>
  <si>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</si>
  <si>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</si>
  <si>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</si>
  <si>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</si>
  <si>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</si>
  <si>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</si>
  <si>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</si>
  <si>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</si>
  <si>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</si>
  <si>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</si>
  <si>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</si>
  <si>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</si>
  <si>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</si>
  <si>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</si>
  <si>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</si>
  <si>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</si>
  <si>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</si>
  <si>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</si>
  <si>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</si>
  <si>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</si>
  <si>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</si>
  <si>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</si>
  <si>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</si>
  <si>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</si>
  <si>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</si>
  <si>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</si>
  <si>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</si>
  <si>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</si>
  <si>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</si>
  <si>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</si>
  <si>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</si>
  <si>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</si>
  <si>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</si>
  <si>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</si>
  <si>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</si>
  <si>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</si>
  <si>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</si>
  <si>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</si>
  <si>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</si>
  <si>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</si>
  <si>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</si>
  <si>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</si>
  <si>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</si>
  <si>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</si>
  <si>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</si>
  <si>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</si>
  <si>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</si>
  <si>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</si>
  <si>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</si>
  <si>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</si>
  <si>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</si>
  <si>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</si>
  <si>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</si>
  <si>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</si>
  <si>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</si>
  <si>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</si>
  <si>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</si>
  <si>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</si>
  <si>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</si>
  <si>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</si>
  <si>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</si>
  <si>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</si>
  <si>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</si>
  <si>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</si>
  <si>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</si>
  <si>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</si>
  <si>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</si>
  <si>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</si>
  <si>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</si>
  <si>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</si>
  <si>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</si>
  <si>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</si>
  <si>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</si>
  <si>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</si>
  <si>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</si>
  <si>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</si>
  <si>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</si>
  <si>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</si>
  <si>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</si>
  <si>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</si>
  <si>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</si>
  <si>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</si>
  <si>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</si>
  <si>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</si>
  <si>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</si>
  <si>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</si>
  <si>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</si>
  <si>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</si>
  <si>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</si>
  <si>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</si>
  <si>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</si>
  <si>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</si>
  <si>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</si>
  <si>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</si>
  <si>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</si>
  <si>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</si>
  <si>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</si>
  <si>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</si>
  <si>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</si>
  <si>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</si>
  <si>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</si>
  <si>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</si>
  <si>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</si>
  <si>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</si>
  <si>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</si>
  <si>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</si>
  <si>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</si>
  <si>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</si>
  <si>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</si>
  <si>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</si>
  <si>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</si>
  <si>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</si>
  <si>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</si>
  <si>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</si>
  <si>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</si>
  <si>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</si>
  <si>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</si>
  <si>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</si>
  <si>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</si>
  <si>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</si>
  <si>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</si>
  <si>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</si>
  <si>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</si>
  <si>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</si>
  <si>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</si>
  <si>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</si>
  <si>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</si>
  <si>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</si>
  <si>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</si>
  <si>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</si>
  <si>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</si>
  <si>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</si>
  <si>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</si>
  <si>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</si>
  <si>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</si>
  <si>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</si>
  <si>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</si>
  <si>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</si>
  <si>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</si>
  <si>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</si>
  <si>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</si>
  <si>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</si>
  <si>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</si>
  <si>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</si>
  <si>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</si>
  <si>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</si>
  <si>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</si>
  <si>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</si>
  <si>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</si>
  <si>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</si>
  <si>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</si>
  <si>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</si>
  <si>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</si>
  <si>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</si>
  <si>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</si>
  <si>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</si>
  <si>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</si>
  <si>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</si>
  <si>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</si>
  <si>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</si>
  <si>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</si>
  <si>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</si>
  <si>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</si>
  <si>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</si>
  <si>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</si>
  <si>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</si>
  <si>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</si>
  <si>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</si>
  <si>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</si>
  <si>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</si>
  <si>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</si>
  <si>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</si>
  <si>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</si>
  <si>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</si>
  <si>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</si>
  <si>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</si>
  <si>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</si>
  <si>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</si>
  <si>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</si>
  <si>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</si>
  <si>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</si>
  <si>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</si>
  <si>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</si>
  <si>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</si>
  <si>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</si>
  <si>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</si>
  <si>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</si>
  <si>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</si>
  <si>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</si>
  <si>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</si>
  <si>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</si>
  <si>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</si>
  <si>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</si>
  <si>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</si>
  <si>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</si>
  <si>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</si>
  <si>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</si>
  <si>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</si>
  <si>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</si>
  <si>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</si>
  <si>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</si>
  <si>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</si>
  <si>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</si>
  <si>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</si>
  <si>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</si>
  <si>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</si>
  <si>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</si>
  <si>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</si>
  <si>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</si>
  <si>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</si>
  <si>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</si>
  <si>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</si>
  <si>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</si>
  <si>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</si>
  <si>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</si>
  <si>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</si>
  <si>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</si>
  <si>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</si>
  <si>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</si>
  <si>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</si>
  <si>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</si>
  <si>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</si>
  <si>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</si>
  <si>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</si>
  <si>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</si>
  <si>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</si>
  <si>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</si>
  <si>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</si>
  <si>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</si>
  <si>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</si>
  <si>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</si>
  <si>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</si>
  <si>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</si>
  <si>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</si>
  <si>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</si>
  <si>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</si>
  <si>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</si>
  <si>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</si>
  <si>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</si>
  <si>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</si>
  <si>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</si>
  <si>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</si>
  <si>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</si>
  <si>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</si>
  <si>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</si>
  <si>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</si>
  <si>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</si>
  <si>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</si>
  <si>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</si>
  <si>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</si>
  <si>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</si>
  <si>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</si>
  <si>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</si>
  <si>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</si>
  <si>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</si>
  <si>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</si>
  <si>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</si>
  <si>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</si>
  <si>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</si>
  <si>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</si>
  <si>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</si>
  <si>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</si>
  <si>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</si>
  <si>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</si>
  <si>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</si>
  <si>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</si>
  <si>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</si>
  <si>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</si>
  <si>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</si>
  <si>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</si>
  <si>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</si>
  <si>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</si>
  <si>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</si>
  <si>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</si>
  <si>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</si>
  <si>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</si>
  <si>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</si>
  <si>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</si>
  <si>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</si>
  <si>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</si>
  <si>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</si>
  <si>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</si>
  <si>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</si>
  <si>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</si>
  <si>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</si>
  <si>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</si>
  <si>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</si>
  <si>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</si>
  <si>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</si>
  <si>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</si>
  <si>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</si>
  <si>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</si>
  <si>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</si>
  <si>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</si>
  <si>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</si>
  <si>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</si>
  <si>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</si>
  <si>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</si>
  <si>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</si>
  <si>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</si>
  <si>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</si>
  <si>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</si>
  <si>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</si>
  <si>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</si>
  <si>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</si>
  <si>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</si>
  <si>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</si>
  <si>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</si>
  <si>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</si>
  <si>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</si>
  <si>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</si>
  <si>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</si>
  <si>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</si>
  <si>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</si>
  <si>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</si>
  <si>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</si>
  <si>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</si>
  <si>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</si>
  <si>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</si>
  <si>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</si>
  <si>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</si>
  <si>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</si>
  <si>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</si>
  <si>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</si>
  <si>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</si>
  <si>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</si>
  <si>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</si>
  <si>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</si>
  <si>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</si>
  <si>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</si>
  <si>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</si>
  <si>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</si>
  <si>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</si>
  <si>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</si>
  <si>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</si>
  <si>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</si>
  <si>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</si>
  <si>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</si>
  <si>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</si>
  <si>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</si>
  <si>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</si>
  <si>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</si>
  <si>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</si>
  <si>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</si>
  <si>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</si>
  <si>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</si>
  <si>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</si>
  <si>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</si>
  <si>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</si>
  <si>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</si>
  <si>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</si>
  <si>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</si>
  <si>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</si>
  <si>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</si>
  <si>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</si>
  <si>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</si>
  <si>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</si>
  <si>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</si>
  <si>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</si>
  <si>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</si>
  <si>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</si>
  <si>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</si>
  <si>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</si>
  <si>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</si>
  <si>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</si>
  <si>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</si>
  <si>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</si>
  <si>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</si>
  <si>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</si>
  <si>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</si>
  <si>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</si>
  <si>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</si>
  <si>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</si>
  <si>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</si>
  <si>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</si>
  <si>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</si>
  <si>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</si>
  <si>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</si>
  <si>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</si>
  <si>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</si>
  <si>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</si>
  <si>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</si>
  <si>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</si>
  <si>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</si>
  <si>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</si>
  <si>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</si>
  <si>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</si>
  <si>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</si>
  <si>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</si>
  <si>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</si>
  <si>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</si>
  <si>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</si>
  <si>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</si>
  <si>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</si>
  <si>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</si>
  <si>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</si>
  <si>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</si>
  <si>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</si>
  <si>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</si>
  <si>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</si>
  <si>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</si>
  <si>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</si>
  <si>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</si>
  <si>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</si>
  <si>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</si>
  <si>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</si>
  <si>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</si>
  <si>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</si>
  <si>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</si>
  <si>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</si>
  <si>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</si>
  <si>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</si>
  <si>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</si>
  <si>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</si>
  <si>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</si>
  <si>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</si>
  <si>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</si>
  <si>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</si>
  <si>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</si>
  <si>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</si>
  <si>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</si>
  <si>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</si>
  <si>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</si>
  <si>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</si>
  <si>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</si>
  <si>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</si>
  <si>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</si>
  <si>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</si>
  <si>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</si>
  <si>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</si>
  <si>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</si>
  <si>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</si>
  <si>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</si>
  <si>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</si>
  <si>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</si>
  <si>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</si>
  <si>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</si>
  <si>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</si>
  <si>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</si>
  <si>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</si>
  <si>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</si>
  <si>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</si>
  <si>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</si>
  <si>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</si>
  <si>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</si>
  <si>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</si>
  <si>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</si>
  <si>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</si>
  <si>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</si>
  <si>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</si>
  <si>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</si>
  <si>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</si>
  <si>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</si>
  <si>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</si>
  <si>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</si>
  <si>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</si>
  <si>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</si>
  <si>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</si>
  <si>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</si>
  <si>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</si>
  <si>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</si>
  <si>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</si>
  <si>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</si>
  <si>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</si>
  <si>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</si>
  <si>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</si>
  <si>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</si>
  <si>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</si>
  <si>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</si>
  <si>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</si>
  <si>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</si>
  <si>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</si>
  <si>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</si>
  <si>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</si>
  <si>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</si>
  <si>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</si>
  <si>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</si>
  <si>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</si>
  <si>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</si>
  <si>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</si>
  <si>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</si>
  <si>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</si>
  <si>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</si>
  <si>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</si>
  <si>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</si>
  <si>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</si>
  <si>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</si>
  <si>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</si>
  <si>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</si>
  <si>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</si>
  <si>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</si>
  <si>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</si>
  <si>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</si>
  <si>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</si>
  <si>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</si>
  <si>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</si>
  <si>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</si>
  <si>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</si>
  <si>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</si>
  <si>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</si>
  <si>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</si>
  <si>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</si>
  <si>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</si>
  <si>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</si>
  <si>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</si>
  <si>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</si>
  <si>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</si>
  <si>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</si>
  <si>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</si>
  <si>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</si>
  <si>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</si>
  <si>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</si>
  <si>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</si>
  <si>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</si>
  <si>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</si>
  <si>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</si>
  <si>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</si>
  <si>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</si>
  <si>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</si>
  <si>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</si>
  <si>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</si>
  <si>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</si>
  <si>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</si>
  <si>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</si>
  <si>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</si>
  <si>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</si>
  <si>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</si>
  <si>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</si>
  <si>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</si>
  <si>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</si>
  <si>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</si>
  <si>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</si>
  <si>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</si>
  <si>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</si>
  <si>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</si>
  <si>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</si>
  <si>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</si>
  <si>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</si>
  <si>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</si>
  <si>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</si>
  <si>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</si>
  <si>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</si>
  <si>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</si>
  <si>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</si>
  <si>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</si>
  <si>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</si>
  <si>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</si>
  <si>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</si>
  <si>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</si>
  <si>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</si>
  <si>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</si>
  <si>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</si>
  <si>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</si>
  <si>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</si>
  <si>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</si>
  <si>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</si>
  <si>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</si>
  <si>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</si>
  <si>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</si>
  <si>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</si>
  <si>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</si>
  <si>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</si>
  <si>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</si>
  <si>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</si>
  <si>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</si>
  <si>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</si>
  <si>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</si>
  <si>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</si>
  <si>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</si>
  <si>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</si>
  <si>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</si>
  <si>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</si>
  <si>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</si>
  <si>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</si>
  <si>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</si>
  <si>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</si>
  <si>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</si>
  <si>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</si>
  <si>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</si>
  <si>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</si>
  <si>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</si>
  <si>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</si>
  <si>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</si>
  <si>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</si>
  <si>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</si>
  <si>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</si>
  <si>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</si>
  <si>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</si>
  <si>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</si>
  <si>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</si>
  <si>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</si>
  <si>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</si>
  <si>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</si>
  <si>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</si>
  <si>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</si>
  <si>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</si>
  <si>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</si>
  <si>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</si>
  <si>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</si>
  <si>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</si>
  <si>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</si>
  <si>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</si>
  <si>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</si>
  <si>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</si>
  <si>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</si>
  <si>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</si>
  <si>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</si>
  <si>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</si>
  <si>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</si>
  <si>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</si>
  <si>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</si>
  <si>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</si>
  <si>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</si>
  <si>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</si>
  <si>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</si>
  <si>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</si>
  <si>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</si>
  <si>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</si>
  <si>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</si>
  <si>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</si>
  <si>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</si>
  <si>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</si>
  <si>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</si>
  <si>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</si>
  <si>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</si>
  <si>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</si>
  <si>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</si>
  <si>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</si>
  <si>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</si>
  <si>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</si>
  <si>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</si>
  <si>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</si>
  <si>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</si>
  <si>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</si>
  <si>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</si>
  <si>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</si>
  <si>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</si>
  <si>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</si>
  <si>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</si>
  <si>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</si>
  <si>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</si>
  <si>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</si>
  <si>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</si>
  <si>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</si>
  <si>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</si>
  <si>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</si>
  <si>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</si>
  <si>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</si>
  <si>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</si>
  <si>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</si>
  <si>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</si>
  <si>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</si>
  <si>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</si>
  <si>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</si>
  <si>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</si>
  <si>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</si>
  <si>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</si>
  <si>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</si>
  <si>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</si>
  <si>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</si>
  <si>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</si>
  <si>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</si>
  <si>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</si>
  <si>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</si>
  <si>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</si>
  <si>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</si>
  <si>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</si>
  <si>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</si>
  <si>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</si>
  <si>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</si>
  <si>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</si>
  <si>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</si>
  <si>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</si>
  <si>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</si>
  <si>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</si>
  <si>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</si>
  <si>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</si>
  <si>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</si>
  <si>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</si>
  <si>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</si>
  <si>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</si>
  <si>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</si>
  <si>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</si>
  <si>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</si>
  <si>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</si>
  <si>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</si>
  <si>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</si>
  <si>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</si>
  <si>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</si>
  <si>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</si>
  <si>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</si>
  <si>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</si>
  <si>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</si>
  <si>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</si>
  <si>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</si>
  <si>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</si>
  <si>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</si>
  <si>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</si>
  <si>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</si>
  <si>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</si>
  <si>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</si>
  <si>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</si>
  <si>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</si>
  <si>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</si>
  <si>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</si>
  <si>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</si>
  <si>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</si>
  <si>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</si>
  <si>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</si>
  <si>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</si>
  <si>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</si>
  <si>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</si>
  <si>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</si>
  <si>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</si>
  <si>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</si>
  <si>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</si>
  <si>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</si>
  <si>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</si>
  <si>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</si>
  <si>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</si>
  <si>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</si>
  <si>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</si>
  <si>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</si>
  <si>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</si>
  <si>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</si>
  <si>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</si>
  <si>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</si>
  <si>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</si>
  <si>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</si>
  <si>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</si>
  <si>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</si>
  <si>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</si>
  <si>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</si>
  <si>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</si>
  <si>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</si>
  <si>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</si>
  <si>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</si>
  <si>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</si>
  <si>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</si>
  <si>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</si>
  <si>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</si>
  <si>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</si>
  <si>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</si>
  <si>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</si>
  <si>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</si>
  <si>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</si>
  <si>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</si>
  <si>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</si>
  <si>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</si>
  <si>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</si>
  <si>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</si>
  <si>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</si>
  <si>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</si>
  <si>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</si>
  <si>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</si>
  <si>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</si>
  <si>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</si>
  <si>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</si>
  <si>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</si>
  <si>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</si>
  <si>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</si>
  <si>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</si>
  <si>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</si>
  <si>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</si>
  <si>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</si>
  <si>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</si>
  <si>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</si>
  <si>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</si>
  <si>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</si>
  <si>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</si>
  <si>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</si>
  <si>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</si>
  <si>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</si>
  <si>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</si>
  <si>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</si>
  <si>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</si>
  <si>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</si>
  <si>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</si>
  <si>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</si>
  <si>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</si>
  <si>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</si>
  <si>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</si>
  <si>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</si>
  <si>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</si>
  <si>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</si>
  <si>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</si>
  <si>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</si>
  <si>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</si>
  <si>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</si>
  <si>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</si>
  <si>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</si>
  <si>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</si>
  <si>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</si>
  <si>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</si>
  <si>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</si>
  <si>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</si>
  <si>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</si>
  <si>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</si>
  <si>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</si>
  <si>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</si>
  <si>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</si>
  <si>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</si>
  <si>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</si>
  <si>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</si>
  <si>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</si>
  <si>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</si>
  <si>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</si>
  <si>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</si>
  <si>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</si>
  <si>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</si>
  <si>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</si>
  <si>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</si>
  <si>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</si>
  <si>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</si>
  <si>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</si>
  <si>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</si>
  <si>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</si>
  <si>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</si>
  <si>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</si>
  <si>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</si>
  <si>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</si>
  <si>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</si>
  <si>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</si>
  <si>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</si>
  <si>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</si>
  <si>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</si>
  <si>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</si>
  <si>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</si>
  <si>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</si>
  <si>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</si>
  <si>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</si>
  <si>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</si>
  <si>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</si>
  <si>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</si>
  <si>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</si>
  <si>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</si>
  <si>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</si>
  <si>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</si>
  <si>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</si>
  <si>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</si>
  <si>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</si>
  <si>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</si>
  <si>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</si>
  <si>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</si>
  <si>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</si>
  <si>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</si>
  <si>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</si>
  <si>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</si>
  <si>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</si>
  <si>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</si>
  <si>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</si>
  <si>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</si>
  <si>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</si>
  <si>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</si>
  <si>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</si>
  <si>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</si>
  <si>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</si>
  <si>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</si>
  <si>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</si>
  <si>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</si>
  <si>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</si>
  <si>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</si>
  <si>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</si>
  <si>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</si>
  <si>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</si>
  <si>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</si>
  <si>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</si>
  <si>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</si>
  <si>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</si>
  <si>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</si>
  <si>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</si>
  <si>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</si>
  <si>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</si>
  <si>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</si>
  <si>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</si>
  <si>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</si>
  <si>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</si>
  <si>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</si>
  <si>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</si>
  <si>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</si>
  <si>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</si>
  <si>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</si>
  <si>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</si>
  <si>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</si>
  <si>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</si>
  <si>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</si>
  <si>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</si>
  <si>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</si>
  <si>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</si>
  <si>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</si>
  <si>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</si>
  <si>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</si>
  <si>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</si>
  <si>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</si>
  <si>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</si>
  <si>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</si>
  <si>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</si>
  <si>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</si>
  <si>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</si>
  <si>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</si>
  <si>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</si>
  <si>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</si>
  <si>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</si>
  <si>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</si>
  <si>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</si>
  <si>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</si>
  <si>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</si>
  <si>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</si>
  <si>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</si>
  <si>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</si>
  <si>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</si>
  <si>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</si>
  <si>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</si>
  <si>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</si>
  <si>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</si>
  <si>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</si>
  <si>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</si>
  <si>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</si>
  <si>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</si>
  <si>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</si>
  <si>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</si>
  <si>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</si>
  <si>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</si>
  <si>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</si>
  <si>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</si>
  <si>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</si>
  <si>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</si>
  <si>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</si>
  <si>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</si>
  <si>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</si>
  <si>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</si>
  <si>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</si>
  <si>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</si>
  <si>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</si>
  <si>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</si>
  <si>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</si>
  <si>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</si>
  <si>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</si>
  <si>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</si>
  <si>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</si>
  <si>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</si>
  <si>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</si>
  <si>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</si>
  <si>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</si>
  <si>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</si>
  <si>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</si>
  <si>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</si>
  <si>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</si>
  <si>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</si>
  <si>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</si>
  <si>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</si>
  <si>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</si>
  <si>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</si>
  <si>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</si>
  <si>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</si>
  <si>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</si>
  <si>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</si>
  <si>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</si>
  <si>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</si>
  <si>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</si>
  <si>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</si>
  <si>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</si>
  <si>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</si>
  <si>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</si>
  <si>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</si>
  <si>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</si>
  <si>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</si>
  <si>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</si>
  <si>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</si>
  <si>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</si>
  <si>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</si>
  <si>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</si>
  <si>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</si>
  <si>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</si>
  <si>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</si>
  <si>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</si>
  <si>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</si>
  <si>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</si>
  <si>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</si>
  <si>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</si>
  <si>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</si>
  <si>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</si>
  <si>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</si>
  <si>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</si>
  <si>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</si>
  <si>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</si>
  <si>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</si>
  <si>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</si>
  <si>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</si>
  <si>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</si>
  <si>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</si>
  <si>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</si>
  <si>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</si>
  <si>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</si>
  <si>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</si>
  <si>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</si>
  <si>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</si>
  <si>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</si>
  <si>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</si>
  <si>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</si>
  <si>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</si>
  <si>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</si>
  <si>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</si>
  <si>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</si>
  <si>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</si>
  <si>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</si>
  <si>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</si>
  <si>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</si>
  <si>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</si>
  <si>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</si>
  <si>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</si>
  <si>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</si>
  <si>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</si>
  <si>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</si>
  <si>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</si>
  <si>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</si>
  <si>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</si>
  <si>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</si>
  <si>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</si>
  <si>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</si>
  <si>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</si>
  <si>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</si>
  <si>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</si>
  <si>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</si>
  <si>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</si>
  <si>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</si>
  <si>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</si>
  <si>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</si>
  <si>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</si>
  <si>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</si>
  <si>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</si>
  <si>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</si>
  <si>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</si>
  <si>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</si>
  <si>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</si>
  <si>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</si>
  <si>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</si>
  <si>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</si>
  <si>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</si>
  <si>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</si>
  <si>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</si>
  <si>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</si>
  <si>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</si>
  <si>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</si>
  <si>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</si>
  <si>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</si>
  <si>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</si>
  <si>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</si>
  <si>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</si>
  <si>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</si>
  <si>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</si>
  <si>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</si>
  <si>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</si>
  <si>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</si>
  <si>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</si>
  <si>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</si>
  <si>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</si>
  <si>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</si>
  <si>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</si>
  <si>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</si>
  <si>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</si>
  <si>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</si>
  <si>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</si>
  <si>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</si>
  <si>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</si>
  <si>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</si>
  <si>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</si>
  <si>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</si>
  <si>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</si>
  <si>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</si>
  <si>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</si>
  <si>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</si>
  <si>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</si>
  <si>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</si>
  <si>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</si>
  <si>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</si>
  <si>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</si>
  <si>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</si>
  <si>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</si>
  <si>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</si>
  <si>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</si>
  <si>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</si>
  <si>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</si>
  <si>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</si>
  <si>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</si>
  <si>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</si>
  <si>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</si>
  <si>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</si>
  <si>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</si>
  <si>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</si>
  <si>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</si>
  <si>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</si>
  <si>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</si>
  <si>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</si>
  <si>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</si>
  <si>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</si>
  <si>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</si>
  <si>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</si>
  <si>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</si>
  <si>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</si>
  <si>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</si>
  <si>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</si>
  <si>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</si>
  <si>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</si>
  <si>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</si>
  <si>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</si>
  <si>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</si>
  <si>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</si>
  <si>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</si>
  <si>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</si>
  <si>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</si>
  <si>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</si>
  <si>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</si>
  <si>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</si>
  <si>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</si>
  <si>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</si>
  <si>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</si>
  <si>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</si>
  <si>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</si>
  <si>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</si>
  <si>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</si>
  <si>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</si>
  <si>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</si>
  <si>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</si>
  <si>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</si>
  <si>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</si>
  <si>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</si>
  <si>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</si>
  <si>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</si>
  <si>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</si>
  <si>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</si>
  <si>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</si>
  <si>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</si>
  <si>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</si>
  <si>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</si>
  <si>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</si>
  <si>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</si>
  <si>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</si>
  <si>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</si>
  <si>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</si>
  <si>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</si>
  <si>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</si>
  <si>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</si>
  <si>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</si>
  <si>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</si>
  <si>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</si>
  <si>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</si>
  <si>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</si>
  <si>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</si>
  <si>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</si>
  <si>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</si>
  <si>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</si>
  <si>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</si>
  <si>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</si>
  <si>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</si>
  <si>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</si>
  <si>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</si>
  <si>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</si>
  <si>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</si>
  <si>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</si>
  <si>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</si>
  <si>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</si>
  <si>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</si>
  <si>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</si>
  <si>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</si>
  <si>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</si>
  <si>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</si>
  <si>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</si>
  <si>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</si>
  <si>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</si>
  <si>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</si>
  <si>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</si>
  <si>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</si>
  <si>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</si>
  <si>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</si>
  <si>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</si>
  <si>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</si>
  <si>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</si>
  <si>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</si>
  <si>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</si>
  <si>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</si>
  <si>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</si>
  <si>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</si>
  <si>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</si>
  <si>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</si>
  <si>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</si>
  <si>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</si>
  <si>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</si>
  <si>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</si>
  <si>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</si>
  <si>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</si>
  <si>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</si>
  <si>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</si>
  <si>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</si>
  <si>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</si>
  <si>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</si>
  <si>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</si>
  <si>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</si>
  <si>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</si>
  <si>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</si>
  <si>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</si>
  <si>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</si>
  <si>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</si>
  <si>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</si>
  <si>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</si>
  <si>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</si>
  <si>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</si>
  <si>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</si>
  <si>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</si>
  <si>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</si>
  <si>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</si>
  <si>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</si>
  <si>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</si>
  <si>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</si>
  <si>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</si>
  <si>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</si>
  <si>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</si>
  <si>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</si>
  <si>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</si>
  <si>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</si>
  <si>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</si>
  <si>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</si>
  <si>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</si>
  <si>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</si>
  <si>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</si>
  <si>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</si>
  <si>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</si>
  <si>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</si>
  <si>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</si>
  <si>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</si>
  <si>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</si>
  <si>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</si>
  <si>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</si>
  <si>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</si>
  <si>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</si>
  <si>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</si>
  <si>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</si>
  <si>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</si>
  <si>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</si>
  <si>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</si>
  <si>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</si>
  <si>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</si>
  <si>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</si>
  <si>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</si>
  <si>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</si>
  <si>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</si>
  <si>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</si>
  <si>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</si>
  <si>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</si>
  <si>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</si>
  <si>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</si>
  <si>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</si>
  <si>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</si>
  <si>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</si>
  <si>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</si>
  <si>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</si>
  <si>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</si>
  <si>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</si>
  <si>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</si>
  <si>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</si>
  <si>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</si>
  <si>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</si>
  <si>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</si>
  <si>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</si>
  <si>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</si>
  <si>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</si>
  <si>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</si>
  <si>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</si>
  <si>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</si>
  <si>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</si>
  <si>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</si>
  <si>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</si>
  <si>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</si>
  <si>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</si>
  <si>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</si>
  <si>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</si>
  <si>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</si>
  <si>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</si>
  <si>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</si>
  <si>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</si>
  <si>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</si>
  <si>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</si>
  <si>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</si>
  <si>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</si>
  <si>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</si>
  <si>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</si>
  <si>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</si>
  <si>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</si>
  <si>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</si>
  <si>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</si>
  <si>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</si>
  <si>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</si>
  <si>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</si>
  <si>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</si>
  <si>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</si>
  <si>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</si>
  <si>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</si>
  <si>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</si>
  <si>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</si>
  <si>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</si>
  <si>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</si>
  <si>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</si>
  <si>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</si>
  <si>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</si>
  <si>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</si>
  <si>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</si>
  <si>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</si>
  <si>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</si>
  <si>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</si>
  <si>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</si>
  <si>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</si>
  <si>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</si>
  <si>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</si>
  <si>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</si>
  <si>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</si>
  <si>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</si>
  <si>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</si>
  <si>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</si>
  <si>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</si>
  <si>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</si>
  <si>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</si>
  <si>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</si>
  <si>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</si>
  <si>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</si>
  <si>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</si>
  <si>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</si>
  <si>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</si>
  <si>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</si>
  <si>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</si>
  <si>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</si>
  <si>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</si>
  <si>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</si>
  <si>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</si>
  <si>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</si>
  <si>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</si>
  <si>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</si>
  <si>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</si>
  <si>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</si>
  <si>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</si>
  <si>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</si>
  <si>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</si>
  <si>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</si>
  <si>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</si>
  <si>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</si>
  <si>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</si>
  <si>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</si>
  <si>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</si>
  <si>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</si>
  <si>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</si>
  <si>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</si>
  <si>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</si>
  <si>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</si>
  <si>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</si>
  <si>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</si>
  <si>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</si>
  <si>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</si>
  <si>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</si>
  <si>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</si>
  <si>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</si>
  <si>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</si>
  <si>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</si>
  <si>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</si>
  <si>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</si>
  <si>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</si>
  <si>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</si>
  <si>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</si>
  <si>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</si>
  <si>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</si>
  <si>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</si>
  <si>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</si>
  <si>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</si>
  <si>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</si>
  <si>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</si>
  <si>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</si>
  <si>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</si>
  <si>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</si>
  <si>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</si>
  <si>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</si>
  <si>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</si>
  <si>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</si>
  <si>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</si>
  <si>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</si>
  <si>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</si>
  <si>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</si>
  <si>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</si>
  <si>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</si>
  <si>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</si>
  <si>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</si>
  <si>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</si>
  <si>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</si>
  <si>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</si>
  <si>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</si>
  <si>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</si>
  <si>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</si>
  <si>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</si>
  <si>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</si>
  <si>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</si>
  <si>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</si>
  <si>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</si>
  <si>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</si>
  <si>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</si>
  <si>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</si>
  <si>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</si>
  <si>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</si>
  <si>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</si>
  <si>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</si>
  <si>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</si>
  <si>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</si>
  <si>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</si>
  <si>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</si>
  <si>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</si>
  <si>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</si>
  <si>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</si>
  <si>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</si>
  <si>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</si>
  <si>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</si>
  <si>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</si>
  <si>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</si>
  <si>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</si>
  <si>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</si>
  <si>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</si>
  <si>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</si>
  <si>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</si>
  <si>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</si>
  <si>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</si>
  <si>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</si>
  <si>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</si>
  <si>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</si>
  <si>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</si>
  <si>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</si>
  <si>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</si>
  <si>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</si>
  <si>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</si>
  <si>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</si>
  <si>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</si>
  <si>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</si>
  <si>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</si>
  <si>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</si>
  <si>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</si>
  <si>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</si>
  <si>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</si>
  <si>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</si>
  <si>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</si>
  <si>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</si>
  <si>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</si>
  <si>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</si>
  <si>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</si>
  <si>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</si>
  <si>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</si>
  <si>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</si>
  <si>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</si>
  <si>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</si>
  <si>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</si>
  <si>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</si>
  <si>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</si>
  <si>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</si>
  <si>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</si>
  <si>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</si>
  <si>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</si>
  <si>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</si>
  <si>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</si>
  <si>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</si>
  <si>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</si>
  <si>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</si>
  <si>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</si>
  <si>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</si>
  <si>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</si>
  <si>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</si>
  <si>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</si>
  <si>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</si>
  <si>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</si>
  <si>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</si>
  <si>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</si>
  <si>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</si>
  <si>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</si>
  <si>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</si>
  <si>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</si>
  <si>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</si>
  <si>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</si>
  <si>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</si>
  <si>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</si>
  <si>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</si>
  <si>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</si>
  <si>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</si>
  <si>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</si>
  <si>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</si>
  <si>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</si>
  <si>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</si>
  <si>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</si>
  <si>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</si>
  <si>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</si>
  <si>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</si>
  <si>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</si>
  <si>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</si>
  <si>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</si>
  <si>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</si>
  <si>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</si>
  <si>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</si>
  <si>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</si>
  <si>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</si>
  <si>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</si>
  <si>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</si>
  <si>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</si>
  <si>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</si>
  <si>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</si>
  <si>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</si>
  <si>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</si>
  <si>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</si>
  <si>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</si>
  <si>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</si>
  <si>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</si>
  <si>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</si>
  <si>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</si>
  <si>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</si>
  <si>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</si>
  <si>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</si>
  <si>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</si>
  <si>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</si>
  <si>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</si>
  <si>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</si>
  <si>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</si>
  <si>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</si>
  <si>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</si>
  <si>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</si>
  <si>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</si>
  <si>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</si>
  <si>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</si>
  <si>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</si>
  <si>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</si>
  <si>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</si>
  <si>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</si>
  <si>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</si>
  <si>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</si>
  <si>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</si>
  <si>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</si>
  <si>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</si>
  <si>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</si>
  <si>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</si>
  <si>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</si>
  <si>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</si>
  <si>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</si>
  <si>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</si>
  <si>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</si>
  <si>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</si>
  <si>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</si>
  <si>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</si>
  <si>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</si>
  <si>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</si>
  <si>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</si>
  <si>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</si>
  <si>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</si>
  <si>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</si>
  <si>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</si>
  <si>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</si>
  <si>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</si>
  <si>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</si>
  <si>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</si>
  <si>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</si>
  <si>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</si>
  <si>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</si>
  <si>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</si>
  <si>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</si>
  <si>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</si>
  <si>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</si>
  <si>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</si>
  <si>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</si>
  <si>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</si>
  <si>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</si>
  <si>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</si>
  <si>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</si>
  <si>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</si>
  <si>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</si>
  <si>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</si>
  <si>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</si>
  <si>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</si>
  <si>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</si>
  <si>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</si>
  <si>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</si>
  <si>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</si>
  <si>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</si>
  <si>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</si>
  <si>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</si>
  <si>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</si>
  <si>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</si>
  <si>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</si>
  <si>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</si>
  <si>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</si>
  <si>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</si>
  <si>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</si>
  <si>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</si>
  <si>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</si>
  <si>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</si>
  <si>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</si>
  <si>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</si>
  <si>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</si>
  <si>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</si>
  <si>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</si>
  <si>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</si>
  <si>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</si>
  <si>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</si>
  <si>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</si>
  <si>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</si>
  <si>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</si>
  <si>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</si>
  <si>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</si>
  <si>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</si>
  <si>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</si>
  <si>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</si>
  <si>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</si>
  <si>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</si>
  <si>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</si>
  <si>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</si>
  <si>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</si>
  <si>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</si>
  <si>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</si>
  <si>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</si>
  <si>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</si>
  <si>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</si>
  <si>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</si>
  <si>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</si>
  <si>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</si>
  <si>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</si>
  <si>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</si>
  <si>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</si>
  <si>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</si>
  <si>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</si>
  <si>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</si>
  <si>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</si>
  <si>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</si>
  <si>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</si>
  <si>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</si>
  <si>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</si>
  <si>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</si>
  <si>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</si>
  <si>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</si>
  <si>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</si>
  <si>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</si>
  <si>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</si>
  <si>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</si>
  <si>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</si>
  <si>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</si>
  <si>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</si>
  <si>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</si>
  <si>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</si>
  <si>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</si>
  <si>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</si>
  <si>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</si>
  <si>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</si>
  <si>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</si>
  <si>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</si>
  <si>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</si>
  <si>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</si>
  <si>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</si>
  <si>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</si>
  <si>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</si>
  <si>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</si>
  <si>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</si>
  <si>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</si>
  <si>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</si>
  <si>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</si>
  <si>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</si>
  <si>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</si>
  <si>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</si>
  <si>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</si>
  <si>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</si>
  <si>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</si>
  <si>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</si>
  <si>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</si>
  <si>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</si>
  <si>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</si>
  <si>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</si>
  <si>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</si>
  <si>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</si>
  <si>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</si>
  <si>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</si>
  <si>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</si>
  <si>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</si>
  <si>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</si>
  <si>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</si>
  <si>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</si>
  <si>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</si>
  <si>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</si>
  <si>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</si>
  <si>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</si>
  <si>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</si>
  <si>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</si>
  <si>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</si>
  <si>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</si>
  <si>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</si>
  <si>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</si>
  <si>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</si>
  <si>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</si>
  <si>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</si>
  <si>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</si>
  <si>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</si>
  <si>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</si>
  <si>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</si>
  <si>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</si>
  <si>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</si>
  <si>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</si>
  <si>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</si>
  <si>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</si>
  <si>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</si>
  <si>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</si>
  <si>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</si>
  <si>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</si>
  <si>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</si>
  <si>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</si>
  <si>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</si>
  <si>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</si>
  <si>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</si>
  <si>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</si>
  <si>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</si>
  <si>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</si>
  <si>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</si>
  <si>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</si>
  <si>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</si>
  <si>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</si>
  <si>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</si>
  <si>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</si>
  <si>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</si>
  <si>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</si>
  <si>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</si>
  <si>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</si>
  <si>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</si>
  <si>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</si>
  <si>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</si>
  <si>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</si>
  <si>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</si>
  <si>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</si>
  <si>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</si>
  <si>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</si>
  <si>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</si>
  <si>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</si>
  <si>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</si>
  <si>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</si>
  <si>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</si>
  <si>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</si>
  <si>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</si>
  <si>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</si>
  <si>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</si>
  <si>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</si>
  <si>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</si>
  <si>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</si>
  <si>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</si>
  <si>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</si>
  <si>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</si>
  <si>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</si>
  <si>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</si>
  <si>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</si>
  <si>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</si>
  <si>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</si>
  <si>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</si>
  <si>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</si>
  <si>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</si>
  <si>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</si>
  <si>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</si>
  <si>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</si>
  <si>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</si>
  <si>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</si>
  <si>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</si>
  <si>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</si>
  <si>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</si>
  <si>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</si>
  <si>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</si>
  <si>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</si>
  <si>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</si>
  <si>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</si>
  <si>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</si>
  <si>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</si>
  <si>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</si>
  <si>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</si>
  <si>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</si>
  <si>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</si>
  <si>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</si>
  <si>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</si>
  <si>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</si>
  <si>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</si>
  <si>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</si>
  <si>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</si>
  <si>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</si>
  <si>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</si>
  <si>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</si>
  <si>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</si>
  <si>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</si>
  <si>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</si>
  <si>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</si>
  <si>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</si>
  <si>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</si>
  <si>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</si>
  <si>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</si>
  <si>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</si>
  <si>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</si>
  <si>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</si>
  <si>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</si>
  <si>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</si>
  <si>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</si>
  <si>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</si>
  <si>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</si>
  <si>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</si>
  <si>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</si>
  <si>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</si>
  <si>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</si>
  <si>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</si>
  <si>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</si>
  <si>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</si>
  <si>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</si>
  <si>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</si>
  <si>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</si>
  <si>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</si>
  <si>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</si>
  <si>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</si>
  <si>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</si>
  <si>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</si>
  <si>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</si>
  <si>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</si>
  <si>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</si>
  <si>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</si>
  <si>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</si>
  <si>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</si>
  <si>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</si>
  <si>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</si>
  <si>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</si>
  <si>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</si>
  <si>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</si>
  <si>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</si>
  <si>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</si>
  <si>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</si>
  <si>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</si>
  <si>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</si>
  <si>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</si>
  <si>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</si>
  <si>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</si>
  <si>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</si>
  <si>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</si>
  <si>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</si>
  <si>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</si>
  <si>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</si>
  <si>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</si>
  <si>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</si>
  <si>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</si>
  <si>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</si>
  <si>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</si>
  <si>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</si>
  <si>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</si>
  <si>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</si>
  <si>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</si>
  <si>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</si>
  <si>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</si>
  <si>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</si>
  <si>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</si>
  <si>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</si>
  <si>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</si>
  <si>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</si>
  <si>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</si>
  <si>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</si>
  <si>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</si>
  <si>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</si>
  <si>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</si>
  <si>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</si>
  <si>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</si>
  <si>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</si>
  <si>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</si>
  <si>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</si>
  <si>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</si>
  <si>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</si>
  <si>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</si>
  <si>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</si>
  <si>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</si>
  <si>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</si>
  <si>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</si>
  <si>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</si>
  <si>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</si>
  <si>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</si>
  <si>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</si>
  <si>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</si>
  <si>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</si>
  <si>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</si>
  <si>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</si>
  <si>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</si>
  <si>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</si>
  <si>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</si>
  <si>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</si>
  <si>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</si>
  <si>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</si>
  <si>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</si>
  <si>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</si>
  <si>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</si>
  <si>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</si>
  <si>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</si>
  <si>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</si>
  <si>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</si>
  <si>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</si>
  <si>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</si>
  <si>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</si>
  <si>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</si>
  <si>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</si>
  <si>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</si>
  <si>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</si>
  <si>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</si>
  <si>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</si>
  <si>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</si>
  <si>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</si>
  <si>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</si>
  <si>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</si>
  <si>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</si>
  <si>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</si>
  <si>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</si>
  <si>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</si>
  <si>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</si>
  <si>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</si>
  <si>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</si>
  <si>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</si>
  <si>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</si>
  <si>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</si>
  <si>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</si>
  <si>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</si>
  <si>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</si>
  <si>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</si>
  <si>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</si>
  <si>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</si>
  <si>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</si>
  <si>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</si>
  <si>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</si>
  <si>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</si>
  <si>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</si>
  <si>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</si>
  <si>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</si>
  <si>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</si>
  <si>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</si>
  <si>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</si>
  <si>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</si>
  <si>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</si>
  <si>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</si>
  <si>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</si>
  <si>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</si>
  <si>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</si>
  <si>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</si>
  <si>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</si>
  <si>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</si>
  <si>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</si>
  <si>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</si>
  <si>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</si>
  <si>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</si>
  <si>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</si>
  <si>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</si>
  <si>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</si>
  <si>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</si>
  <si>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</si>
  <si>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</si>
  <si>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</si>
  <si>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</si>
  <si>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</si>
  <si>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</si>
  <si>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</si>
  <si>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</si>
  <si>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</si>
  <si>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</si>
  <si>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</si>
  <si>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</si>
  <si>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</si>
  <si>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</si>
  <si>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</si>
  <si>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</si>
  <si>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</si>
  <si>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</si>
  <si>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</si>
  <si>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</si>
  <si>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</si>
  <si>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</si>
  <si>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</si>
  <si>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</si>
  <si>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</si>
  <si>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</si>
  <si>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</si>
  <si>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</si>
  <si>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</si>
  <si>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</si>
  <si>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</si>
  <si>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</si>
  <si>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</si>
  <si>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</si>
  <si>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</si>
  <si>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</si>
  <si>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</si>
  <si>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</si>
  <si>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</si>
  <si>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</si>
  <si>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</si>
  <si>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</si>
  <si>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</si>
  <si>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</si>
  <si>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</si>
  <si>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</si>
  <si>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</si>
  <si>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</si>
  <si>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</si>
  <si>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</si>
  <si>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</si>
  <si>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</si>
  <si>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</si>
  <si>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</si>
  <si>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</si>
  <si>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</si>
  <si>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</si>
  <si>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</si>
  <si>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</si>
  <si>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</si>
  <si>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</si>
  <si>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</si>
  <si>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</si>
  <si>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</si>
  <si>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</si>
  <si>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</si>
  <si>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</si>
  <si>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</si>
  <si>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</si>
  <si>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</si>
  <si>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</si>
  <si>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</si>
  <si>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</si>
  <si>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</si>
  <si>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</si>
  <si>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</si>
  <si>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</si>
  <si>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</si>
  <si>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</si>
  <si>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</si>
  <si>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</si>
  <si>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</si>
  <si>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</si>
  <si>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</si>
  <si>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</si>
  <si>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</si>
  <si>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</si>
  <si>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</si>
  <si>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</si>
  <si>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</si>
  <si>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</si>
  <si>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</si>
  <si>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</si>
  <si>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</si>
  <si>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</si>
  <si>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</si>
  <si>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</si>
  <si>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</si>
  <si>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</si>
  <si>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</si>
  <si>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</si>
  <si>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</si>
  <si>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</si>
  <si>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</si>
  <si>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</si>
  <si>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</si>
  <si>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</si>
  <si>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</si>
  <si>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</si>
  <si>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</si>
  <si>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</si>
  <si>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</si>
  <si>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</si>
  <si>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</si>
  <si>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</si>
  <si>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</si>
  <si>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</si>
  <si>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</si>
  <si>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</si>
  <si>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</si>
  <si>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</si>
  <si>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</si>
  <si>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</si>
  <si>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</si>
  <si>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</si>
  <si>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</si>
  <si>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</si>
  <si>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</si>
  <si>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</si>
  <si>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</si>
  <si>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</si>
  <si>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</si>
  <si>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</si>
  <si>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</si>
  <si>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</si>
  <si>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</si>
  <si>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</si>
  <si>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</si>
  <si>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</si>
  <si>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</si>
  <si>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</si>
  <si>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</si>
  <si>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</si>
  <si>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</si>
  <si>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</si>
  <si>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</si>
  <si>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</si>
  <si>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</si>
  <si>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</si>
  <si>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</si>
  <si>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</si>
  <si>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</si>
  <si>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</si>
  <si>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</si>
  <si>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</si>
  <si>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</si>
  <si>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</si>
  <si>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</si>
  <si>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</si>
  <si>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</si>
  <si>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</si>
  <si>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</si>
  <si>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</si>
  <si>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</si>
  <si>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</si>
  <si>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</si>
  <si>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</si>
  <si>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</si>
  <si>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</si>
  <si>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</si>
  <si>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</si>
  <si>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</si>
  <si>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</si>
  <si>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</si>
  <si>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</si>
  <si>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</si>
  <si>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</si>
  <si>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</si>
  <si>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</si>
  <si>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</si>
  <si>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</si>
  <si>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</si>
  <si>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</si>
  <si>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</si>
  <si>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</si>
  <si>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</si>
  <si>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</si>
  <si>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</si>
  <si>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</si>
  <si>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</si>
  <si>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</si>
  <si>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</si>
  <si>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</si>
  <si>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</si>
  <si>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</si>
  <si>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</si>
  <si>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</si>
  <si>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</si>
  <si>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</si>
  <si>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</si>
  <si>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</si>
  <si>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</si>
  <si>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</si>
  <si>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</si>
  <si>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</si>
  <si>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</si>
  <si>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</si>
  <si>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</si>
  <si>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</si>
  <si>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</si>
  <si>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</si>
  <si>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</si>
  <si>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</si>
  <si>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</si>
  <si>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</si>
  <si>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</si>
  <si>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</si>
  <si>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</si>
  <si>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</si>
  <si>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</si>
  <si>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</si>
  <si>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</si>
  <si>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</si>
  <si>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</si>
  <si>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</si>
  <si>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</si>
  <si>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</si>
  <si>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</si>
  <si>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</si>
  <si>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</si>
  <si>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</si>
  <si>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</si>
  <si>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</si>
  <si>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</si>
  <si>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</si>
  <si>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</si>
  <si>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</si>
  <si>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</si>
  <si>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</si>
  <si>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</si>
  <si>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</si>
  <si>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</si>
  <si>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</si>
  <si>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</si>
  <si>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</si>
  <si>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</si>
  <si>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</si>
  <si>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</si>
  <si>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</si>
  <si>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</si>
  <si>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</si>
  <si>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</si>
  <si>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</si>
  <si>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</si>
  <si>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</si>
  <si>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</si>
  <si>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</si>
  <si>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</si>
  <si>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</si>
  <si>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</si>
  <si>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</si>
  <si>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</si>
  <si>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</si>
  <si>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</si>
  <si>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</si>
  <si>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</si>
  <si>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</si>
  <si>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</si>
  <si>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</si>
  <si>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</si>
  <si>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</si>
  <si>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</si>
  <si>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</si>
  <si>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</si>
  <si>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</si>
  <si>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</si>
  <si>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</si>
  <si>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</si>
  <si>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</si>
  <si>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</si>
  <si>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</si>
  <si>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</si>
  <si>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</si>
  <si>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</si>
  <si>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</si>
  <si>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</si>
  <si>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</si>
  <si>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</si>
  <si>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</si>
  <si>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</si>
  <si>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</si>
  <si>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</si>
  <si>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</si>
  <si>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</si>
  <si>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</si>
  <si>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</si>
  <si>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</si>
  <si>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</si>
  <si>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</si>
  <si>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</si>
  <si>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</si>
  <si>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</si>
  <si>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</si>
  <si>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</si>
  <si>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</si>
  <si>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</si>
  <si>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</si>
  <si>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</si>
  <si>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</si>
  <si>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</si>
  <si>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</si>
  <si>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</si>
  <si>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</si>
  <si>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</si>
  <si>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</si>
  <si>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</si>
  <si>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</si>
  <si>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</si>
  <si>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</si>
  <si>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</si>
  <si>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</si>
  <si>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</si>
  <si>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</si>
  <si>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</si>
  <si>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</si>
  <si>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</si>
  <si>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</si>
  <si>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</si>
  <si>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</si>
  <si>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</si>
  <si>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</si>
  <si>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</si>
  <si>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</si>
  <si>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</si>
  <si>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</si>
  <si>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</si>
  <si>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</si>
  <si>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</si>
  <si>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</si>
  <si>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</si>
  <si>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</si>
  <si>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</si>
  <si>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</si>
  <si>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</si>
  <si>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</si>
  <si>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</si>
  <si>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</si>
  <si>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</si>
  <si>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</si>
  <si>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</si>
  <si>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</si>
  <si>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</si>
  <si>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</si>
  <si>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</si>
  <si>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</si>
  <si>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</si>
  <si>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</si>
  <si>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</si>
  <si>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</si>
  <si>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</si>
  <si>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</si>
  <si>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</si>
  <si>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</si>
  <si>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</si>
  <si>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</si>
  <si>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</si>
  <si>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</si>
  <si>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</si>
  <si>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</si>
  <si>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</si>
  <si>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</si>
  <si>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</si>
  <si>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</si>
  <si>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</si>
  <si>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</si>
  <si>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</si>
  <si>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</si>
  <si>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</si>
  <si>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</si>
  <si>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</si>
  <si>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</si>
  <si>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</si>
  <si>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</si>
  <si>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</si>
  <si>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</si>
  <si>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</si>
  <si>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</si>
  <si>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</si>
  <si>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</si>
  <si>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</si>
  <si>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</si>
  <si>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</si>
  <si>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</si>
  <si>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</si>
  <si>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</si>
  <si>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</si>
  <si>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</si>
  <si>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</si>
  <si>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</si>
  <si>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</si>
  <si>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</si>
  <si>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</si>
  <si>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</si>
  <si>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</si>
  <si>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</si>
  <si>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</si>
  <si>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</si>
  <si>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</si>
  <si>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</si>
  <si>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</si>
  <si>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</si>
  <si>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</si>
  <si>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</si>
  <si>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</si>
  <si>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</si>
  <si>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</si>
  <si>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</si>
  <si>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</si>
  <si>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</si>
  <si>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</si>
  <si>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</si>
  <si>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</si>
  <si>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</si>
  <si>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</si>
  <si>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</si>
  <si>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</si>
  <si>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</si>
  <si>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</si>
  <si>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</si>
  <si>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</si>
  <si>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</si>
  <si>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</si>
  <si>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</si>
  <si>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</si>
  <si>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</si>
  <si>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</si>
  <si>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</si>
  <si>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</si>
  <si>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</si>
  <si>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</si>
  <si>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</si>
  <si>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</si>
  <si>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</si>
  <si>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</si>
  <si>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</si>
  <si>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</si>
  <si>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</si>
  <si>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</si>
  <si>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</si>
  <si>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</si>
  <si>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</si>
  <si>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</si>
  <si>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</si>
  <si>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</si>
  <si>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</si>
  <si>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</si>
  <si>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</si>
  <si>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</si>
  <si>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</si>
  <si>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</si>
  <si>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</si>
  <si>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</si>
  <si>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</si>
  <si>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</si>
  <si>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</si>
  <si>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</si>
  <si>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</si>
  <si>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</si>
  <si>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</si>
  <si>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</si>
  <si>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</si>
  <si>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</si>
  <si>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</si>
  <si>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</si>
  <si>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</si>
  <si>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</si>
  <si>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</si>
  <si>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</si>
  <si>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</si>
  <si>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</si>
  <si>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</si>
  <si>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</si>
  <si>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</si>
  <si>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</si>
  <si>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</si>
  <si>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</si>
  <si>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</si>
  <si>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</si>
  <si>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</si>
  <si>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</si>
  <si>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</si>
  <si>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</si>
  <si>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</si>
  <si>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</si>
  <si>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</si>
  <si>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</si>
  <si>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</si>
  <si>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</si>
  <si>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</si>
  <si>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</si>
  <si>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</si>
  <si>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</si>
  <si>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</si>
  <si>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</si>
  <si>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</si>
  <si>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</si>
  <si>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</si>
  <si>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</si>
  <si>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</si>
  <si>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</si>
  <si>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</si>
  <si>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</si>
  <si>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</si>
  <si>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</si>
  <si>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</si>
  <si>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</si>
  <si>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</si>
  <si>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</si>
  <si>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</si>
  <si>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</si>
  <si>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</si>
  <si>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</si>
  <si>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</si>
  <si>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</si>
  <si>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</si>
  <si>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</si>
  <si>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</si>
  <si>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</si>
  <si>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</si>
  <si>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</si>
  <si>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</si>
  <si>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</si>
  <si>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</si>
  <si>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</si>
  <si>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</si>
  <si>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</si>
  <si>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</si>
  <si>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</si>
  <si>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</si>
  <si>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</si>
  <si>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</si>
  <si>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</si>
  <si>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</si>
  <si>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</si>
  <si>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</si>
  <si>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</si>
  <si>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</si>
  <si>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</si>
  <si>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</si>
  <si>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</si>
  <si>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</si>
  <si>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</si>
  <si>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</si>
  <si>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</si>
  <si>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</si>
  <si>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</si>
  <si>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</si>
  <si>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</si>
  <si>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</si>
  <si>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</si>
  <si>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</si>
  <si>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</si>
  <si>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</si>
  <si>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</si>
  <si>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</si>
  <si>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</si>
  <si>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</si>
  <si>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</si>
  <si>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</si>
  <si>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</si>
  <si>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</si>
  <si>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</si>
  <si>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</si>
  <si>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</si>
  <si>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</si>
  <si>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</si>
  <si>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</si>
  <si>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</si>
  <si>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</si>
  <si>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</si>
  <si>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</si>
  <si>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</si>
  <si>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</si>
  <si>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</si>
  <si>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</si>
  <si>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</si>
  <si>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</si>
  <si>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</si>
  <si>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</si>
  <si>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</si>
  <si>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</si>
  <si>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</si>
  <si>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</si>
  <si>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</si>
  <si>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</si>
  <si>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</si>
  <si>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</si>
  <si>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</si>
  <si>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</si>
  <si>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</si>
  <si>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</si>
  <si>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</si>
  <si>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</si>
  <si>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</si>
  <si>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</si>
  <si>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</si>
  <si>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</si>
  <si>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</si>
  <si>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</si>
  <si>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</si>
  <si>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</si>
  <si>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</si>
  <si>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</si>
  <si>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</si>
  <si>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</si>
  <si>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</si>
  <si>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</si>
  <si>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</si>
  <si>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</si>
  <si>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</si>
  <si>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</si>
  <si>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</si>
  <si>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</si>
  <si>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</si>
  <si>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</si>
  <si>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</si>
  <si>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</si>
  <si>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</si>
  <si>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</si>
  <si>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</si>
  <si>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</si>
  <si>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</si>
  <si>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</si>
  <si>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</si>
  <si>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</si>
  <si>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</si>
  <si>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</si>
  <si>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</si>
  <si>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</si>
  <si>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</si>
  <si>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</si>
  <si>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</si>
  <si>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</si>
  <si>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</si>
  <si>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</si>
  <si>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</si>
  <si>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</si>
  <si>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</si>
  <si>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</si>
  <si>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</si>
  <si>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</si>
  <si>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</si>
  <si>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</si>
  <si>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</si>
  <si>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</si>
  <si>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</si>
  <si>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</si>
  <si>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</si>
  <si>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</si>
  <si>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</si>
  <si>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</si>
  <si>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</si>
  <si>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</si>
  <si>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</si>
  <si>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</si>
  <si>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</si>
  <si>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</si>
  <si>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</si>
  <si>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</si>
  <si>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</si>
  <si>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</si>
  <si>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</si>
  <si>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</si>
  <si>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</si>
  <si>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</si>
  <si>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</si>
  <si>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</si>
  <si>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</si>
  <si>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</si>
  <si>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</si>
  <si>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</si>
  <si>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</si>
  <si>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</si>
  <si>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</si>
  <si>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</si>
  <si>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</si>
  <si>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</si>
  <si>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</si>
  <si>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</si>
  <si>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</si>
  <si>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</si>
  <si>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</si>
  <si>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</si>
  <si>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</si>
  <si>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</si>
  <si>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</si>
  <si>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</si>
  <si>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</si>
  <si>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</si>
  <si>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</si>
  <si>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</si>
  <si>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</si>
  <si>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</si>
  <si>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</si>
  <si>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</si>
  <si>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</si>
  <si>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</si>
  <si>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</si>
  <si>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</si>
  <si>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</si>
  <si>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</si>
  <si>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</si>
  <si>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</si>
  <si>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</si>
  <si>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</si>
  <si>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</si>
  <si>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</si>
  <si>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</si>
  <si>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</si>
  <si>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</si>
  <si>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</si>
  <si>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</si>
  <si>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</si>
  <si>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</si>
  <si>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</si>
  <si>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</si>
  <si>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</si>
  <si>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</si>
  <si>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</si>
  <si>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</si>
  <si>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</si>
  <si>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</si>
  <si>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</si>
  <si>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</si>
  <si>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</si>
  <si>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</si>
  <si>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</si>
  <si>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</si>
  <si>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</si>
  <si>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</si>
  <si>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</si>
  <si>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</si>
  <si>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</si>
  <si>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</si>
  <si>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</si>
  <si>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</si>
  <si>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</si>
  <si>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</si>
  <si>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</si>
  <si>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</si>
  <si>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</si>
  <si>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</si>
  <si>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</si>
  <si>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</si>
  <si>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</si>
  <si>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</si>
  <si>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</si>
  <si>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</si>
  <si>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</si>
  <si>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</si>
  <si>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</si>
  <si>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</si>
  <si>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</si>
  <si>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</si>
  <si>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</si>
  <si>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</si>
  <si>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</si>
  <si>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</si>
  <si>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</si>
  <si>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</si>
  <si>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</si>
  <si>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</si>
  <si>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</si>
  <si>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</si>
  <si>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</si>
  <si>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</si>
  <si>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</si>
  <si>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</si>
  <si>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</si>
  <si>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</si>
  <si>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</si>
  <si>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</si>
  <si>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</si>
  <si>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</si>
  <si>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</si>
  <si>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</si>
  <si>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</si>
  <si>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</si>
  <si>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</si>
  <si>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</si>
  <si>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</si>
  <si>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</si>
  <si>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</si>
  <si>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</si>
  <si>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</si>
  <si>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</si>
  <si>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</si>
  <si>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</si>
  <si>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</si>
  <si>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</si>
  <si>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</si>
  <si>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</si>
  <si>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</si>
  <si>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</si>
  <si>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</si>
  <si>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</si>
  <si>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</si>
  <si>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</si>
  <si>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</si>
  <si>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</si>
  <si>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</si>
  <si>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</si>
  <si>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</si>
  <si>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</si>
  <si>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</si>
  <si>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</si>
  <si>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</si>
  <si>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</si>
  <si>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</si>
  <si>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</si>
  <si>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</si>
  <si>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</si>
  <si>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</si>
  <si>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</si>
  <si>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</si>
  <si>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</si>
  <si>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</si>
  <si>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</si>
  <si>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</si>
  <si>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</si>
  <si>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</si>
  <si>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</si>
  <si>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</si>
  <si>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</si>
  <si>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</si>
  <si>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</si>
  <si>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</si>
  <si>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</si>
  <si>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</si>
  <si>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</si>
  <si>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</si>
  <si>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</si>
  <si>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</si>
  <si>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</si>
  <si>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</si>
  <si>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</si>
  <si>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</si>
  <si>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</si>
  <si>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</si>
  <si>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</si>
  <si>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</si>
  <si>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</si>
  <si>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</si>
  <si>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</si>
  <si>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</si>
  <si>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</si>
  <si>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</si>
  <si>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</si>
  <si>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</si>
  <si>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</si>
  <si>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</si>
  <si>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</si>
  <si>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</si>
  <si>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</si>
  <si>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</si>
  <si>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</si>
  <si>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</si>
  <si>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</si>
  <si>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</si>
  <si>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</si>
  <si>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</si>
  <si>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</si>
  <si>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</si>
  <si>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</si>
  <si>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</si>
  <si>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</si>
  <si>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</si>
  <si>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</si>
  <si>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</si>
  <si>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</si>
  <si>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</si>
  <si>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</si>
  <si>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</si>
  <si>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</si>
  <si>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</si>
  <si>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</si>
  <si>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</si>
  <si>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</si>
  <si>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</si>
  <si>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</si>
  <si>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</si>
  <si>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</si>
  <si>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</si>
  <si>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</si>
  <si>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</si>
  <si>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</si>
  <si>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</si>
  <si>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</si>
  <si>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</si>
  <si>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</si>
  <si>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</si>
  <si>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</si>
  <si>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</si>
  <si>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</si>
  <si>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</si>
  <si>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</si>
  <si>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</si>
  <si>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</si>
  <si>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</si>
  <si>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</si>
  <si>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</si>
  <si>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</si>
  <si>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</si>
  <si>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</si>
  <si>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</si>
  <si>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</si>
  <si>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</si>
  <si>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</si>
  <si>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</si>
  <si>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</si>
  <si>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</si>
  <si>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</si>
  <si>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</si>
  <si>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</si>
  <si>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</si>
  <si>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</si>
  <si>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</si>
  <si>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</si>
  <si>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</si>
  <si>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</si>
  <si>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</si>
  <si>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</si>
  <si>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</si>
  <si>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</si>
  <si>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</si>
  <si>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</si>
  <si>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</si>
  <si>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</si>
  <si>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</si>
  <si>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</si>
  <si>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</si>
  <si>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</si>
  <si>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</si>
  <si>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</si>
  <si>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</si>
  <si>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</si>
  <si>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</si>
  <si>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</si>
  <si>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</si>
  <si>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</si>
  <si>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</si>
  <si>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</si>
  <si>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</si>
  <si>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</si>
  <si>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</si>
  <si>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</si>
  <si>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</si>
  <si>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</si>
  <si>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</si>
  <si>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</si>
  <si>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</si>
  <si>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</si>
  <si>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</si>
  <si>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</si>
  <si>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</si>
  <si>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</si>
  <si>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</si>
  <si>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</si>
  <si>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</si>
  <si>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</si>
  <si>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</si>
  <si>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</si>
  <si>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</si>
  <si>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</si>
  <si>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</si>
  <si>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</si>
  <si>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</si>
  <si>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</si>
  <si>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</si>
  <si>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</si>
  <si>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</si>
  <si>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</si>
  <si>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</si>
  <si>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</si>
  <si>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</si>
  <si>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</si>
  <si>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</si>
  <si>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</si>
  <si>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</si>
  <si>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</si>
  <si>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</si>
  <si>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</si>
  <si>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</si>
  <si>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</si>
  <si>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</si>
  <si>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</si>
  <si>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</si>
  <si>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</si>
  <si>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</si>
  <si>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</si>
  <si>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</si>
  <si>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</si>
  <si>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</si>
  <si>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</si>
  <si>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</si>
  <si>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</si>
  <si>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</si>
  <si>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</si>
  <si>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</si>
  <si>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</si>
  <si>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</si>
  <si>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</si>
  <si>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</si>
  <si>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</si>
  <si>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</si>
  <si>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</si>
  <si>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</si>
  <si>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</si>
  <si>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</si>
  <si>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</si>
  <si>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</si>
  <si>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</si>
  <si>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</si>
  <si>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</si>
  <si>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</si>
  <si>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</si>
  <si>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</si>
  <si>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</si>
  <si>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</si>
  <si>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</si>
  <si>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</si>
  <si>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</si>
  <si>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</si>
  <si>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</si>
  <si>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</si>
  <si>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</si>
  <si>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</si>
  <si>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</si>
  <si>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</si>
  <si>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</si>
  <si>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</si>
  <si>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</si>
  <si>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</si>
  <si>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</si>
  <si>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</si>
  <si>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</si>
  <si>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</si>
  <si>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</si>
  <si>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</si>
  <si>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</si>
  <si>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</si>
  <si>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</si>
  <si>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</si>
  <si>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</si>
  <si>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</si>
  <si>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</si>
  <si>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</si>
  <si>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</si>
  <si>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</si>
  <si>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</si>
  <si>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</si>
  <si>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</si>
  <si>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</si>
  <si>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</si>
  <si>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</si>
  <si>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</si>
  <si>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</si>
  <si>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</si>
  <si>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</si>
  <si>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</si>
  <si>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</si>
  <si>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</si>
  <si>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</si>
  <si>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</si>
  <si>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</si>
  <si>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</si>
  <si>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</si>
  <si>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</si>
  <si>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</si>
  <si>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</si>
  <si>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</si>
  <si>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</si>
  <si>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</si>
  <si>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</si>
  <si>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</si>
  <si>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</si>
  <si>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</si>
  <si>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</si>
  <si>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</si>
  <si>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</si>
  <si>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</si>
  <si>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</si>
  <si>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</si>
  <si>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</si>
  <si>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</si>
  <si>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</si>
  <si>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</si>
  <si>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</si>
  <si>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</si>
  <si>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</si>
  <si>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</si>
  <si>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</si>
  <si>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</si>
  <si>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</si>
  <si>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</si>
  <si>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</si>
  <si>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</si>
  <si>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</si>
  <si>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</si>
  <si>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</si>
  <si>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</si>
  <si>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</si>
  <si>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</si>
  <si>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</si>
  <si>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</si>
  <si>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</si>
  <si>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</si>
  <si>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</si>
  <si>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</si>
  <si>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</si>
  <si>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</si>
  <si>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</si>
  <si>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</si>
  <si>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</si>
  <si>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</si>
  <si>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</si>
  <si>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</si>
  <si>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</si>
  <si>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</si>
  <si>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</si>
  <si>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</si>
  <si>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</si>
  <si>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</si>
  <si>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</si>
  <si>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</si>
  <si>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</si>
  <si>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</si>
  <si>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</si>
  <si>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</si>
  <si>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</si>
  <si>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</si>
  <si>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</si>
  <si>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</si>
  <si>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</si>
  <si>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</si>
  <si>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</si>
  <si>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</si>
  <si>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</si>
  <si>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</si>
  <si>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</si>
  <si>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</si>
  <si>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</si>
  <si>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</si>
  <si>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</si>
  <si>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</si>
  <si>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</si>
  <si>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</si>
  <si>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</si>
  <si>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</si>
  <si>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</si>
  <si>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</si>
  <si>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</si>
  <si>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</si>
  <si>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</si>
  <si>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</si>
  <si>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</si>
  <si>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</si>
  <si>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</si>
  <si>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</si>
  <si>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</si>
  <si>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</si>
  <si>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</si>
  <si>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</si>
  <si>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</si>
  <si>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</si>
  <si>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</si>
  <si>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</si>
  <si>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</si>
  <si>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</si>
  <si>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</si>
  <si>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</si>
  <si>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</si>
  <si>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</si>
  <si>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</si>
  <si>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</si>
  <si>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</si>
  <si>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</si>
  <si>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</si>
  <si>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</si>
  <si>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</si>
  <si>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</si>
  <si>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</si>
  <si>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</si>
  <si>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</si>
  <si>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</si>
  <si>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</si>
  <si>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</si>
  <si>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</si>
  <si>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</si>
  <si>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</si>
  <si>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</si>
  <si>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</si>
  <si>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</si>
  <si>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</si>
  <si>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</si>
  <si>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</si>
  <si>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</si>
  <si>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</si>
  <si>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</si>
  <si>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</si>
  <si>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</si>
  <si>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</si>
  <si>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</si>
  <si>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</si>
  <si>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</si>
  <si>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</si>
  <si>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</si>
  <si>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</si>
  <si>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</si>
  <si>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</si>
  <si>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</si>
  <si>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</si>
  <si>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</si>
  <si>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</si>
  <si>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</si>
  <si>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</si>
  <si>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</si>
  <si>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</si>
  <si>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</si>
  <si>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</si>
  <si>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</si>
  <si>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</si>
  <si>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</si>
  <si>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</si>
  <si>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</si>
  <si>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</si>
  <si>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</si>
  <si>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</si>
  <si>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</si>
  <si>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</si>
  <si>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</si>
  <si>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</si>
  <si>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</si>
  <si>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</si>
  <si>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</si>
  <si>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</si>
  <si>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</si>
  <si>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</si>
  <si>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</si>
  <si>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</si>
  <si>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</si>
  <si>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</si>
  <si>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</si>
  <si>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</si>
  <si>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</si>
  <si>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</si>
  <si>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</si>
  <si>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</si>
  <si>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</si>
  <si>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</si>
  <si>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</si>
  <si>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</si>
  <si>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</si>
  <si>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</si>
  <si>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</si>
  <si>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</si>
  <si>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</si>
  <si>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</si>
  <si>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</si>
  <si>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</si>
  <si>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</si>
  <si>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</si>
  <si>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</si>
  <si>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</si>
  <si>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</si>
  <si>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</si>
  <si>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</si>
  <si>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</si>
  <si>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</si>
  <si>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</si>
  <si>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</si>
  <si>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</si>
  <si>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</si>
  <si>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</si>
  <si>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</si>
  <si>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</si>
  <si>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</si>
  <si>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</si>
  <si>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</si>
  <si>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</si>
  <si>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</si>
  <si>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</si>
  <si>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</si>
  <si>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</si>
  <si>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</si>
  <si>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</si>
  <si>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</si>
  <si>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</si>
  <si>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</si>
  <si>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</si>
  <si>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</si>
  <si>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</si>
  <si>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</si>
  <si>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</si>
  <si>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</si>
  <si>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</si>
  <si>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</si>
  <si>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</si>
  <si>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</si>
  <si>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</si>
  <si>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</si>
  <si>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</si>
  <si>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</si>
  <si>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</si>
  <si>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</si>
  <si>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</si>
  <si>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</si>
  <si>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</si>
  <si>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</si>
  <si>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</si>
  <si>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</si>
  <si>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</si>
  <si>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</si>
  <si>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</si>
  <si>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</si>
  <si>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</si>
  <si>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</si>
  <si>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</si>
  <si>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</si>
  <si>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</si>
  <si>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</si>
  <si>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</si>
  <si>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</si>
  <si>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</si>
  <si>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</si>
  <si>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</si>
  <si>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</si>
  <si>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</si>
  <si>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</si>
  <si>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</si>
  <si>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</si>
  <si>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</si>
  <si>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</si>
  <si>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</si>
  <si>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</si>
  <si>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</si>
  <si>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</si>
  <si>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</si>
  <si>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</si>
  <si>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</si>
  <si>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</si>
  <si>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</si>
  <si>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</si>
  <si>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</si>
  <si>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</si>
  <si>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</si>
  <si>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</si>
  <si>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</si>
  <si>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</si>
  <si>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</si>
  <si>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</si>
  <si>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</si>
  <si>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</si>
  <si>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</si>
  <si>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</si>
  <si>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</si>
  <si>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</si>
  <si>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</si>
  <si>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</si>
  <si>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</si>
  <si>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</si>
  <si>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</si>
  <si>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</si>
  <si>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</si>
  <si>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</si>
  <si>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</si>
  <si>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</si>
  <si>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</si>
  <si>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</si>
  <si>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</si>
  <si>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</si>
  <si>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</si>
  <si>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</si>
  <si>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</si>
  <si>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</si>
  <si>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</si>
  <si>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</si>
  <si>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</si>
  <si>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</si>
  <si>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</si>
  <si>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</si>
  <si>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</si>
  <si>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</si>
  <si>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</si>
  <si>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</si>
  <si>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</si>
  <si>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</si>
  <si>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</si>
  <si>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</si>
  <si>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</si>
  <si>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</si>
  <si>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</si>
  <si>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</si>
  <si>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</si>
  <si>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</si>
  <si>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</si>
  <si>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</si>
  <si>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</si>
  <si>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</si>
  <si>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</si>
  <si>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</si>
  <si>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</si>
  <si>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</si>
  <si>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</si>
  <si>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</si>
  <si>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</si>
  <si>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</si>
  <si>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</si>
  <si>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</si>
  <si>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</si>
  <si>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</si>
  <si>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</si>
  <si>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</si>
  <si>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</si>
  <si>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</si>
  <si>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</si>
  <si>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</si>
  <si>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</si>
  <si>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</si>
  <si>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</si>
  <si>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</si>
  <si>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</si>
  <si>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</si>
  <si>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</si>
  <si>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</si>
  <si>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</si>
  <si>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</si>
  <si>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</si>
  <si>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</si>
  <si>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</si>
  <si>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</si>
  <si>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</si>
  <si>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</si>
  <si>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</si>
  <si>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</si>
  <si>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</si>
  <si>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</si>
  <si>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</si>
  <si>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</si>
  <si>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</si>
  <si>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</si>
  <si>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</si>
  <si>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</si>
  <si>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</si>
  <si>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</si>
  <si>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</si>
  <si>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</si>
  <si>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</si>
  <si>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</si>
  <si>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</si>
  <si>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</si>
  <si>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</si>
  <si>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</si>
  <si>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</si>
  <si>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</si>
  <si>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</si>
  <si>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</si>
  <si>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</si>
  <si>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</si>
  <si>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</si>
  <si>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</si>
  <si>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</si>
  <si>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</si>
  <si>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</si>
  <si>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</si>
  <si>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</si>
  <si>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</si>
  <si>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</si>
  <si>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</si>
  <si>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</si>
  <si>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</si>
  <si>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</si>
  <si>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</si>
  <si>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</si>
  <si>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</si>
  <si>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</si>
  <si>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</si>
  <si>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</si>
  <si>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</si>
  <si>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</si>
  <si>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</si>
  <si>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</si>
  <si>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</si>
  <si>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</si>
  <si>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</si>
  <si>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</si>
  <si>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</si>
  <si>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</si>
  <si>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</si>
  <si>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</si>
  <si>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</si>
  <si>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</si>
  <si>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</si>
  <si>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</si>
  <si>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</si>
  <si>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</si>
  <si>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</si>
  <si>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</si>
  <si>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</si>
  <si>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</si>
  <si>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</si>
  <si>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</si>
  <si>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</si>
  <si>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</si>
  <si>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</si>
  <si>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</si>
  <si>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</si>
  <si>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</si>
  <si>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</si>
  <si>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</si>
  <si>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</si>
  <si>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</si>
  <si>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</si>
  <si>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</si>
  <si>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</si>
  <si>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</si>
  <si>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</si>
  <si>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</si>
  <si>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</si>
  <si>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</si>
  <si>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</si>
  <si>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</si>
  <si>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</si>
  <si>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</si>
  <si>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</si>
  <si>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</si>
  <si>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</si>
  <si>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</si>
  <si>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</si>
  <si>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</si>
  <si>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</si>
  <si>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</si>
  <si>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</si>
  <si>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</si>
  <si>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</si>
  <si>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</si>
  <si>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</si>
  <si>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</si>
  <si>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</si>
  <si>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</si>
  <si>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</si>
  <si>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</si>
  <si>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</si>
  <si>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</si>
  <si>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</si>
  <si>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</si>
  <si>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</si>
  <si>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</si>
  <si>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</si>
  <si>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</si>
  <si>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</si>
  <si>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</si>
  <si>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</si>
  <si>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</si>
  <si>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</si>
  <si>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</si>
  <si>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</si>
  <si>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</si>
  <si>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</si>
  <si>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</si>
  <si>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</si>
  <si>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</si>
  <si>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</si>
  <si>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</si>
  <si>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</si>
  <si>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</si>
  <si>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</si>
  <si>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</si>
  <si>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</si>
  <si>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</si>
  <si>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</si>
  <si>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</si>
  <si>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</si>
  <si>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</si>
  <si>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</si>
  <si>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</si>
  <si>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</si>
  <si>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</si>
  <si>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</si>
  <si>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</si>
  <si>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</si>
  <si>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</si>
  <si>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</si>
  <si>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</si>
  <si>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</si>
  <si>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</si>
  <si>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</si>
  <si>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</si>
  <si>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</si>
  <si>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</si>
  <si>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</si>
  <si>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</si>
  <si>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</si>
  <si>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</si>
  <si>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</si>
  <si>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</si>
  <si>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</si>
  <si>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</si>
  <si>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</si>
  <si>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</si>
  <si>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</si>
  <si>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</si>
  <si>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</si>
  <si>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</si>
  <si>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</si>
  <si>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</si>
  <si>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</si>
  <si>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</si>
  <si>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</si>
  <si>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</si>
  <si>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</si>
  <si>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</si>
  <si>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</si>
  <si>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</si>
  <si>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</si>
  <si>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</si>
  <si>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</si>
  <si>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</si>
  <si>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</si>
  <si>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</si>
  <si>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</si>
  <si>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</si>
  <si>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</si>
  <si>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</si>
  <si>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</si>
  <si>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</si>
  <si>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</si>
  <si>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</si>
  <si>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</si>
  <si>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</si>
  <si>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</si>
  <si>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</si>
  <si>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</si>
  <si>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</si>
  <si>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</si>
  <si>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</si>
  <si>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</si>
  <si>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</si>
  <si>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</si>
  <si>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</si>
  <si>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</si>
  <si>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</si>
  <si>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</si>
  <si>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</si>
  <si>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</si>
  <si>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</si>
  <si>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</si>
  <si>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</si>
  <si>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</si>
  <si>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</si>
  <si>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</si>
  <si>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</si>
  <si>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</si>
  <si>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</si>
  <si>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</si>
  <si>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</si>
  <si>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</si>
  <si>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</si>
  <si>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</si>
  <si>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</si>
  <si>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</si>
  <si>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</si>
  <si>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</si>
  <si>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</si>
  <si>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</si>
  <si>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</si>
  <si>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</si>
  <si>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</si>
  <si>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</si>
  <si>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</si>
  <si>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</si>
  <si>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</si>
  <si>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</si>
  <si>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</si>
  <si>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</si>
  <si>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</si>
  <si>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</si>
  <si>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</si>
  <si>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</si>
  <si>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</si>
  <si>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</si>
  <si>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</si>
  <si>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</si>
  <si>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</si>
  <si>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</si>
  <si>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</si>
  <si>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</si>
  <si>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</si>
  <si>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</si>
  <si>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</si>
  <si>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</si>
  <si>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</si>
  <si>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</si>
  <si>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</si>
  <si>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</si>
  <si>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</si>
  <si>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</si>
  <si>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</si>
  <si>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</si>
  <si>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</si>
  <si>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</si>
  <si>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</si>
  <si>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</si>
  <si>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</si>
  <si>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</si>
  <si>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</si>
  <si>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</si>
  <si>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</si>
  <si>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</si>
  <si>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</si>
  <si>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</si>
  <si>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</si>
  <si>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</si>
  <si>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</si>
  <si>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</si>
  <si>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</si>
  <si>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</si>
  <si>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</si>
  <si>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</si>
  <si>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</si>
  <si>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</si>
  <si>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</si>
  <si>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</si>
  <si>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</si>
  <si>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</si>
  <si>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</si>
  <si>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</si>
  <si>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</si>
  <si>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</si>
  <si>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</si>
  <si>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</si>
  <si>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</si>
  <si>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</si>
  <si>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</si>
  <si>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</si>
  <si>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</si>
  <si>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</si>
  <si>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</si>
  <si>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</si>
  <si>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</si>
  <si>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</si>
  <si>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</si>
  <si>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</si>
  <si>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</si>
  <si>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</si>
  <si>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</si>
  <si>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</si>
  <si>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</si>
  <si>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</si>
  <si>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</si>
  <si>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</si>
  <si>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</si>
  <si>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</si>
  <si>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</si>
  <si>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</si>
  <si>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</si>
  <si>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</si>
  <si>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</si>
  <si>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</si>
  <si>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</si>
  <si>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</si>
  <si>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</si>
  <si>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</si>
  <si>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</si>
  <si>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</si>
  <si>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</si>
  <si>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</si>
  <si>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</si>
  <si>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</si>
  <si>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</si>
  <si>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</si>
  <si>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</si>
  <si>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</si>
  <si>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</si>
  <si>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</si>
  <si>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</si>
  <si>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</si>
  <si>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</si>
  <si>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</si>
  <si>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</si>
  <si>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</si>
  <si>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</si>
  <si>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</si>
  <si>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</si>
  <si>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</si>
  <si>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</si>
  <si>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</si>
  <si>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</si>
  <si>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</si>
  <si>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</si>
  <si>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</si>
  <si>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</si>
  <si>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</si>
  <si>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</si>
  <si>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</si>
  <si>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</si>
  <si>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</si>
  <si>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</si>
  <si>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</si>
  <si>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</si>
  <si>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</si>
  <si>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</si>
  <si>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</si>
  <si>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</si>
  <si>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</si>
  <si>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</si>
  <si>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</si>
  <si>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</si>
  <si>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</si>
  <si>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</si>
  <si>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</si>
  <si>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</si>
  <si>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</si>
  <si>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</si>
  <si>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</si>
  <si>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</si>
  <si>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</si>
  <si>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</si>
  <si>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</si>
  <si>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</si>
  <si>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</si>
  <si>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</si>
  <si>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</si>
  <si>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</si>
  <si>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</si>
  <si>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</si>
  <si>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</si>
  <si>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</si>
  <si>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</si>
  <si>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</si>
  <si>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</si>
  <si>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</si>
  <si>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</si>
  <si>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</si>
  <si>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</si>
  <si>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</si>
  <si>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</si>
  <si>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</si>
  <si>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</si>
  <si>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</si>
  <si>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</si>
  <si>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</si>
  <si>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</si>
  <si>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</si>
  <si>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</si>
  <si>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</si>
  <si>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</si>
  <si>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</si>
  <si>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</si>
  <si>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</si>
  <si>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</si>
  <si>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</si>
  <si>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</si>
  <si>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</si>
  <si>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</si>
  <si>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</si>
  <si>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</si>
  <si>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</si>
  <si>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</si>
  <si>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</si>
  <si>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</si>
  <si>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</si>
  <si>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</si>
  <si>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</si>
  <si>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</si>
  <si>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</si>
  <si>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</si>
  <si>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</si>
  <si>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</si>
  <si>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</si>
  <si>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</si>
  <si>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</si>
  <si>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</si>
  <si>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</si>
  <si>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</si>
  <si>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</si>
  <si>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</si>
  <si>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</si>
  <si>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</si>
  <si>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</si>
  <si>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</si>
  <si>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</si>
  <si>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</si>
  <si>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</si>
  <si>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</si>
  <si>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</si>
  <si>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</si>
  <si>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</si>
  <si>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</si>
  <si>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</si>
  <si>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</si>
  <si>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</si>
  <si>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</si>
  <si>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</si>
  <si>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</si>
  <si>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</si>
  <si>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</si>
  <si>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</si>
  <si>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</si>
  <si>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</si>
  <si>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</si>
  <si>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</si>
  <si>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</si>
  <si>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</si>
  <si>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</si>
  <si>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</si>
  <si>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</si>
  <si>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</si>
  <si>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</si>
  <si>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</si>
  <si>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</si>
  <si>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</si>
  <si>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</si>
  <si>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</si>
  <si>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</si>
  <si>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</si>
  <si>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</si>
  <si>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</si>
  <si>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</si>
  <si>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</si>
  <si>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</si>
  <si>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</si>
  <si>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</si>
  <si>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</si>
  <si>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</si>
  <si>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</si>
  <si>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</si>
  <si>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</si>
  <si>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</si>
  <si>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</si>
  <si>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</si>
  <si>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</si>
  <si>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</si>
  <si>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</si>
  <si>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</si>
  <si>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</si>
  <si>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</si>
  <si>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</si>
  <si>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</si>
  <si>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</si>
  <si>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</si>
  <si>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</si>
  <si>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</si>
  <si>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</si>
  <si>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</si>
  <si>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</si>
  <si>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</si>
  <si>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</si>
  <si>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</si>
  <si>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</si>
  <si>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</si>
  <si>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</si>
  <si>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</si>
  <si>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</si>
  <si>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</si>
  <si>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</si>
  <si>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</si>
  <si>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</si>
  <si>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</si>
  <si>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</si>
  <si>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</si>
  <si>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</si>
  <si>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</si>
  <si>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</si>
  <si>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</si>
  <si>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</si>
  <si>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</si>
  <si>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</si>
  <si>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</si>
  <si>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</si>
  <si>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</si>
  <si>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</si>
  <si>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</si>
  <si>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</si>
  <si>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</si>
  <si>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</si>
  <si>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</si>
  <si>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</si>
  <si>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</si>
  <si>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</si>
  <si>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</si>
  <si>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</si>
  <si>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</si>
  <si>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</si>
  <si>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</si>
  <si>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</si>
  <si>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</si>
  <si>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</si>
  <si>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</si>
  <si>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</si>
  <si>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</si>
  <si>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</si>
  <si>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</si>
  <si>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</si>
  <si>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</si>
  <si>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</si>
  <si>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</si>
  <si>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</si>
  <si>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</si>
  <si>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</si>
  <si>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</si>
  <si>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</si>
  <si>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</si>
  <si>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</si>
  <si>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</si>
  <si>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</si>
  <si>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</si>
  <si>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</si>
  <si>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</si>
  <si>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</si>
  <si>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</si>
  <si>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</si>
  <si>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</si>
  <si>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</si>
  <si>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</si>
  <si>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</si>
  <si>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</si>
  <si>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</si>
  <si>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</si>
  <si>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</si>
  <si>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</si>
  <si>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</si>
  <si>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</si>
  <si>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</si>
  <si>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</si>
  <si>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</si>
  <si>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</si>
  <si>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</si>
  <si>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</si>
  <si>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</si>
  <si>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</si>
  <si>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</si>
  <si>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</si>
  <si>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</si>
  <si>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</si>
  <si>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</si>
  <si>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</si>
  <si>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</si>
  <si>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</si>
  <si>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</si>
  <si>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</si>
  <si>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</si>
  <si>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</si>
  <si>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</si>
  <si>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</si>
  <si>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</si>
  <si>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</si>
  <si>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</si>
  <si>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</si>
  <si>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</si>
  <si>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</si>
  <si>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</si>
  <si>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</si>
  <si>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</si>
  <si>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</si>
  <si>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</si>
  <si>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</si>
  <si>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</si>
  <si>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</si>
  <si>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</si>
  <si>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</si>
  <si>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</si>
  <si>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</si>
  <si>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</si>
  <si>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</si>
  <si>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</si>
  <si>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</si>
  <si>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</si>
  <si>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</si>
  <si>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</si>
  <si>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</si>
  <si>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</si>
  <si>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</si>
  <si>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</si>
  <si>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</si>
  <si>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</si>
  <si>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</si>
  <si>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</si>
  <si>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</si>
  <si>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</si>
  <si>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</si>
  <si>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</si>
  <si>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</si>
  <si>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</si>
  <si>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</si>
  <si>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</si>
  <si>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</si>
  <si>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</si>
  <si>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</si>
  <si>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</si>
  <si>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</si>
  <si>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</si>
  <si>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</si>
  <si>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</si>
  <si>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</si>
  <si>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</si>
  <si>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</si>
  <si>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</si>
  <si>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</si>
  <si>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</si>
  <si>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</si>
  <si>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</si>
  <si>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</si>
  <si>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</si>
  <si>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</si>
  <si>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</si>
  <si>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</si>
  <si>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</si>
  <si>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</si>
  <si>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</si>
  <si>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</si>
  <si>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</si>
  <si>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</si>
  <si>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</si>
  <si>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</si>
  <si>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</si>
  <si>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</si>
  <si>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</si>
  <si>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</si>
  <si>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</si>
  <si>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</si>
  <si>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</si>
  <si>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</si>
  <si>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</si>
  <si>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</si>
  <si>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</si>
  <si>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</si>
  <si>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</si>
  <si>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</si>
  <si>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</si>
  <si>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</si>
  <si>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</si>
  <si>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</si>
  <si>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</si>
  <si>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</si>
  <si>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</si>
  <si>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</si>
  <si>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</si>
  <si>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</si>
  <si>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</si>
  <si>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</si>
  <si>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</si>
  <si>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</si>
  <si>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</si>
  <si>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</si>
  <si>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</si>
  <si>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</si>
  <si>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</si>
  <si>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</si>
  <si>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</si>
  <si>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</si>
  <si>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</si>
  <si>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</si>
  <si>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</si>
  <si>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</si>
  <si>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</si>
  <si>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</si>
  <si>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</si>
  <si>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</si>
  <si>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</si>
  <si>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</si>
  <si>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</si>
  <si>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</si>
  <si>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</si>
  <si>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</si>
  <si>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</si>
  <si>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</si>
  <si>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</si>
  <si>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</si>
  <si>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</si>
  <si>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</si>
  <si>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</si>
  <si>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</si>
  <si>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</si>
  <si>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</si>
  <si>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</si>
  <si>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</si>
  <si>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</si>
  <si>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</si>
  <si>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</si>
  <si>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</si>
  <si>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</si>
  <si>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</si>
  <si>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</si>
  <si>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</si>
  <si>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</si>
  <si>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</si>
  <si>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</si>
  <si>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</si>
  <si>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</si>
  <si>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</si>
  <si>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</si>
  <si>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</si>
  <si>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</si>
  <si>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</si>
  <si>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</si>
  <si>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</si>
  <si>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</si>
  <si>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</si>
  <si>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</si>
  <si>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</si>
  <si>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</si>
  <si>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</si>
  <si>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</si>
  <si>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</si>
  <si>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</si>
  <si>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</si>
  <si>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</si>
  <si>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</si>
  <si>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</si>
  <si>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</si>
  <si>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</si>
  <si>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</si>
  <si>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</si>
  <si>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</si>
  <si>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</si>
  <si>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</si>
  <si>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</si>
  <si>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</si>
  <si>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</si>
  <si>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</si>
  <si>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</si>
  <si>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</si>
  <si>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</si>
  <si>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</si>
  <si>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</si>
  <si>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</si>
  <si>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</si>
  <si>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</si>
  <si>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</si>
  <si>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</si>
  <si>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</si>
  <si>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</si>
  <si>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</si>
  <si>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</si>
  <si>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</si>
  <si>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</si>
  <si>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</si>
  <si>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</si>
  <si>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</si>
  <si>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</si>
  <si>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</si>
  <si>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</si>
  <si>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</si>
  <si>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</si>
  <si>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</si>
  <si>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</si>
  <si>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</si>
  <si>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</si>
  <si>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</si>
  <si>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</si>
  <si>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</si>
  <si>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</si>
  <si>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</si>
  <si>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</si>
  <si>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</si>
  <si>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</si>
  <si>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</si>
  <si>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</si>
  <si>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</si>
  <si>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</si>
  <si>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</si>
  <si>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</si>
  <si>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</si>
  <si>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</si>
  <si>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</si>
  <si>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</si>
  <si>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</si>
  <si>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</si>
  <si>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</si>
  <si>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</si>
  <si>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</si>
  <si>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</si>
  <si>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</si>
  <si>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</si>
  <si>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</si>
  <si>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</si>
  <si>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</si>
  <si>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</si>
  <si>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</si>
  <si>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</si>
  <si>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</si>
  <si>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</si>
  <si>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</si>
  <si>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</si>
  <si>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</si>
  <si>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</si>
  <si>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</si>
  <si>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</si>
  <si>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</si>
  <si>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</si>
  <si>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</si>
  <si>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</si>
  <si>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</si>
  <si>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</si>
  <si>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</si>
  <si>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</si>
  <si>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</si>
  <si>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</si>
  <si>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</si>
  <si>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</si>
  <si>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</si>
  <si>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</si>
  <si>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</si>
  <si>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</si>
  <si>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</si>
  <si>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</si>
  <si>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</si>
  <si>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</si>
  <si>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</si>
  <si>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</si>
  <si>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</si>
  <si>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</si>
  <si>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</si>
  <si>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</si>
  <si>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</si>
  <si>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</si>
  <si>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</si>
  <si>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</si>
  <si>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</si>
  <si>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</si>
  <si>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</si>
  <si>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</si>
  <si>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</si>
  <si>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</si>
  <si>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</si>
  <si>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</si>
  <si>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</si>
  <si>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</si>
  <si>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</si>
  <si>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</si>
  <si>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</si>
  <si>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</si>
  <si>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</si>
  <si>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</si>
  <si>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</si>
  <si>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</si>
  <si>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</si>
  <si>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</si>
  <si>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</si>
  <si>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</si>
  <si>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</si>
  <si>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</si>
  <si>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</si>
  <si>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</si>
  <si>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</si>
  <si>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</si>
  <si>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</si>
  <si>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</si>
  <si>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</si>
  <si>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</si>
  <si>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</si>
  <si>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</si>
  <si>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</si>
  <si>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</si>
  <si>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</si>
  <si>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</si>
  <si>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</si>
  <si>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</si>
  <si>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</si>
  <si>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</si>
  <si>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</si>
  <si>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</si>
  <si>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</si>
  <si>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</si>
  <si>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</si>
  <si>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</si>
  <si>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</si>
  <si>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</si>
  <si>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</si>
  <si>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</si>
  <si>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</si>
  <si>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</si>
  <si>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</si>
  <si>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</si>
  <si>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</si>
  <si>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</si>
  <si>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</si>
  <si>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</si>
  <si>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</si>
  <si>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</si>
  <si>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</si>
  <si>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</si>
  <si>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</si>
  <si>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</si>
  <si>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</si>
  <si>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</si>
  <si>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</si>
  <si>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</si>
  <si>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</si>
  <si>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</si>
  <si>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</si>
  <si>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</si>
  <si>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</si>
  <si>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</si>
  <si>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</si>
  <si>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</si>
  <si>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</si>
  <si>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</si>
  <si>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</si>
  <si>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</si>
  <si>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</si>
  <si>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</si>
  <si>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</si>
  <si>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</si>
  <si>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</si>
  <si>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</si>
  <si>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</si>
  <si>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</si>
  <si>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</si>
  <si>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</si>
  <si>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</si>
  <si>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</si>
  <si>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</si>
  <si>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</si>
  <si>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</si>
  <si>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</si>
  <si>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</si>
  <si>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</si>
  <si>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</si>
  <si>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</si>
  <si>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</si>
  <si>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</si>
  <si>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</si>
  <si>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</si>
  <si>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</si>
  <si>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</si>
  <si>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</si>
  <si>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</si>
  <si>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</si>
  <si>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</si>
  <si>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</si>
  <si>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</si>
  <si>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</si>
  <si>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</si>
  <si>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</si>
  <si>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</si>
  <si>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</si>
  <si>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</si>
  <si>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</si>
  <si>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</si>
  <si>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</si>
  <si>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</si>
  <si>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</si>
  <si>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</si>
  <si>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</si>
  <si>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</si>
  <si>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</si>
  <si>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</si>
  <si>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</si>
  <si>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</si>
  <si>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</si>
  <si>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</si>
  <si>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</si>
  <si>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</si>
  <si>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</si>
  <si>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</si>
  <si>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</si>
  <si>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</si>
  <si>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</si>
  <si>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</si>
  <si>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</si>
  <si>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</si>
  <si>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</si>
  <si>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</si>
  <si>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</si>
  <si>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</si>
  <si>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</si>
  <si>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</si>
  <si>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</si>
  <si>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</si>
  <si>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</si>
  <si>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</si>
  <si>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</si>
  <si>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</si>
  <si>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</si>
  <si>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</si>
  <si>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</si>
  <si>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</si>
  <si>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</si>
  <si>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</si>
  <si>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</si>
  <si>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</si>
  <si>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</si>
  <si>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</si>
  <si>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</si>
  <si>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</si>
  <si>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</si>
  <si>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</si>
  <si>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</si>
  <si>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</si>
  <si>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</si>
  <si>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</si>
  <si>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</si>
  <si>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</si>
  <si>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</si>
  <si>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</si>
  <si>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</si>
  <si>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</si>
  <si>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</si>
  <si>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</si>
  <si>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</si>
  <si>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</si>
  <si>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</si>
  <si>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</si>
  <si>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</si>
  <si>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</si>
  <si>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</si>
  <si>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</si>
  <si>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</si>
  <si>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</si>
  <si>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</si>
  <si>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</si>
  <si>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</si>
  <si>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</si>
  <si>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</si>
  <si>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</si>
  <si>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</si>
  <si>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</si>
  <si>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</si>
  <si>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</si>
  <si>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</si>
  <si>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</si>
  <si>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</si>
  <si>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</si>
  <si>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</si>
  <si>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</si>
  <si>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</si>
  <si>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</si>
  <si>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</si>
  <si>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</si>
  <si>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</si>
  <si>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</si>
  <si>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</si>
  <si>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</si>
  <si>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</si>
  <si>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</si>
  <si>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</si>
  <si>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</si>
  <si>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</si>
  <si>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</si>
  <si>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</si>
  <si>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</si>
  <si>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</si>
  <si>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</si>
  <si>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</si>
  <si>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</si>
  <si>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</si>
  <si>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</si>
  <si>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</si>
  <si>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</si>
  <si>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</si>
  <si>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</si>
  <si>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</si>
  <si>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</si>
  <si>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</si>
  <si>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</si>
  <si>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</si>
  <si>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</si>
  <si>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</si>
  <si>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</si>
  <si>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</si>
  <si>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</si>
  <si>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</si>
  <si>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</si>
  <si>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</si>
  <si>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</si>
  <si>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</si>
  <si>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</si>
  <si>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</si>
  <si>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</si>
  <si>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</si>
  <si>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</si>
  <si>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</si>
  <si>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</si>
  <si>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</si>
  <si>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</si>
  <si>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</si>
  <si>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</si>
  <si>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</si>
  <si>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</si>
  <si>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</si>
  <si>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</si>
  <si>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</si>
  <si>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</si>
  <si>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</si>
  <si>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</si>
  <si>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</si>
  <si>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</si>
  <si>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</si>
  <si>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</si>
  <si>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</si>
  <si>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</si>
  <si>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</si>
  <si>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</si>
  <si>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</si>
  <si>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</si>
  <si>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</si>
  <si>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</si>
  <si>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</si>
  <si>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</si>
  <si>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</si>
  <si>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</si>
  <si>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</si>
  <si>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</si>
  <si>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</si>
  <si>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</si>
  <si>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</si>
  <si>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</si>
  <si>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</si>
  <si>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</si>
  <si>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</si>
  <si>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</si>
  <si>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</si>
  <si>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</si>
  <si>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</si>
  <si>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</si>
  <si>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</si>
  <si>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</si>
  <si>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</si>
  <si>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</si>
  <si>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</si>
  <si>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</si>
  <si>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</si>
  <si>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</si>
  <si>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</si>
  <si>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</si>
  <si>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</si>
  <si>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</si>
  <si>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</si>
  <si>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</si>
  <si>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</si>
  <si>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</si>
  <si>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</si>
  <si>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</si>
  <si>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</si>
  <si>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</si>
  <si>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</si>
  <si>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</si>
  <si>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</si>
  <si>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</si>
  <si>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</si>
  <si>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</si>
  <si>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</si>
  <si>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</si>
  <si>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</si>
  <si>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</si>
  <si>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</si>
  <si>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</si>
  <si>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</si>
  <si>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</si>
  <si>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</si>
  <si>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</si>
  <si>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</si>
  <si>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</si>
  <si>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</si>
  <si>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</si>
  <si>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</si>
  <si>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</si>
  <si>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</si>
  <si>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</si>
  <si>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</si>
  <si>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</si>
  <si>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</si>
  <si>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</si>
  <si>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</si>
  <si>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</si>
  <si>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</si>
  <si>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</si>
  <si>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</si>
  <si>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</si>
  <si>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</si>
  <si>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</si>
  <si>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</si>
  <si>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</si>
  <si>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</si>
  <si>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</si>
  <si>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</si>
  <si>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</si>
  <si>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</si>
  <si>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</si>
  <si>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</si>
  <si>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</si>
  <si>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</si>
  <si>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</si>
  <si>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</si>
  <si>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</si>
  <si>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</si>
  <si>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</si>
  <si>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</si>
  <si>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</si>
  <si>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</si>
  <si>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</si>
  <si>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</si>
  <si>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</si>
  <si>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</si>
  <si>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</si>
  <si>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</si>
  <si>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</si>
  <si>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</si>
  <si>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</si>
  <si>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</si>
  <si>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</si>
  <si>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</si>
  <si>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</si>
  <si>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</si>
  <si>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</si>
  <si>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</si>
  <si>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</si>
  <si>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</si>
  <si>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</si>
  <si>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</si>
  <si>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</si>
  <si>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</si>
  <si>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</si>
  <si>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</si>
  <si>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</si>
  <si>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</si>
  <si>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</si>
  <si>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</si>
  <si>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</si>
  <si>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</si>
  <si>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</si>
  <si>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</si>
  <si>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</si>
  <si>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</si>
  <si>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</si>
  <si>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</si>
  <si>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</si>
  <si>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</si>
  <si>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</si>
  <si>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</si>
  <si>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</si>
  <si>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</si>
  <si>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</si>
  <si>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</si>
  <si>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</si>
  <si>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</si>
  <si>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</si>
  <si>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</si>
  <si>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</si>
  <si>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</si>
  <si>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</si>
  <si>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</si>
  <si>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</si>
  <si>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</si>
  <si>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</si>
  <si>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</si>
  <si>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</si>
  <si>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</si>
  <si>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</si>
  <si>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</si>
  <si>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</si>
  <si>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</si>
  <si>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</si>
  <si>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</si>
  <si>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</si>
  <si>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</si>
  <si>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</si>
  <si>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</si>
  <si>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</si>
  <si>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</si>
  <si>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</si>
  <si>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</si>
  <si>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</si>
  <si>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</si>
  <si>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</si>
  <si>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</si>
  <si>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</si>
  <si>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</si>
  <si>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</si>
  <si>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</si>
  <si>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</si>
  <si>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</si>
  <si>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</si>
  <si>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</si>
  <si>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</si>
  <si>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</si>
  <si>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</si>
  <si>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</si>
  <si>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</si>
  <si>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</si>
  <si>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</si>
  <si>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</si>
  <si>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</si>
  <si>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</si>
  <si>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</si>
  <si>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</si>
  <si>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</si>
  <si>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</si>
  <si>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</si>
  <si>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</si>
  <si>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</si>
  <si>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</si>
  <si>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</si>
  <si>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</si>
  <si>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</si>
  <si>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</si>
  <si>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</si>
  <si>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</si>
  <si>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</si>
  <si>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</si>
  <si>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</si>
  <si>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</si>
  <si>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</si>
  <si>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</si>
  <si>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</si>
  <si>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</si>
  <si>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</si>
  <si>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</si>
  <si>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</si>
  <si>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</si>
  <si>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</si>
  <si>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</si>
  <si>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</si>
  <si>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</si>
  <si>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</si>
  <si>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</si>
  <si>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</si>
  <si>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</si>
  <si>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</si>
  <si>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</si>
  <si>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</si>
  <si>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</si>
  <si>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</si>
  <si>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</si>
  <si>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</si>
  <si>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</si>
  <si>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</si>
  <si>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</si>
  <si>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</si>
  <si>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</si>
  <si>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</si>
  <si>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</si>
  <si>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</si>
  <si>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</si>
  <si>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</si>
  <si>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</si>
  <si>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</si>
  <si>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</si>
  <si>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</si>
  <si>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</si>
  <si>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</si>
  <si>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</si>
  <si>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</si>
  <si>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</si>
  <si>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</si>
  <si>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</si>
  <si>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</si>
  <si>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</si>
  <si>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</si>
  <si>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</si>
  <si>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</si>
  <si>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</si>
  <si>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</si>
  <si>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</si>
  <si>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</si>
  <si>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</si>
  <si>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</si>
  <si>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</si>
  <si>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</si>
  <si>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</si>
  <si>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</si>
  <si>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</si>
  <si>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</si>
  <si>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</si>
  <si>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</si>
  <si>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</si>
  <si>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</si>
  <si>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</si>
  <si>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</si>
  <si>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</si>
  <si>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</si>
  <si>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</si>
  <si>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</si>
  <si>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</si>
  <si>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</si>
  <si>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</si>
  <si>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</si>
  <si>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</si>
  <si>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</si>
  <si>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</si>
  <si>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</si>
  <si>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</si>
  <si>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</si>
  <si>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</si>
  <si>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</si>
  <si>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</si>
  <si>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</si>
  <si>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</si>
  <si>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</si>
  <si>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</si>
  <si>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</si>
  <si>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</si>
  <si>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</si>
  <si>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</si>
  <si>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</si>
  <si>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</si>
  <si>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</si>
  <si>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</si>
  <si>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</si>
  <si>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</si>
  <si>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</si>
  <si>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</si>
  <si>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</si>
  <si>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</si>
  <si>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</si>
  <si>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</si>
  <si>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</si>
  <si>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</si>
  <si>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</si>
  <si>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</si>
  <si>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</si>
  <si>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</si>
  <si>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</si>
  <si>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</si>
  <si>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</si>
  <si>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</si>
  <si>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</si>
  <si>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</si>
  <si>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</si>
  <si>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</si>
  <si>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</si>
  <si>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</si>
  <si>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</si>
  <si>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</si>
  <si>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</si>
  <si>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</si>
  <si>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</si>
  <si>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</si>
  <si>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</si>
  <si>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</si>
  <si>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</si>
  <si>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</si>
  <si>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</si>
  <si>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</si>
  <si>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</si>
  <si>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</si>
  <si>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</si>
  <si>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</si>
  <si>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</si>
  <si>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</si>
  <si>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</si>
  <si>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</si>
  <si>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</si>
  <si>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</si>
  <si>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</si>
  <si>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</si>
  <si>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</si>
  <si>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</si>
  <si>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</si>
  <si>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</si>
  <si>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</si>
  <si>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</si>
  <si>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</si>
  <si>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</si>
  <si>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</si>
  <si>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</si>
  <si>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</si>
  <si>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</si>
  <si>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</si>
  <si>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</si>
  <si>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</si>
  <si>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</si>
  <si>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</si>
  <si>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</si>
  <si>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</si>
  <si>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</si>
  <si>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</si>
  <si>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</si>
  <si>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</si>
  <si>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</si>
  <si>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</si>
  <si>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</si>
  <si>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</si>
  <si>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</si>
  <si>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</si>
  <si>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</si>
  <si>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</si>
  <si>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</si>
  <si>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</si>
  <si>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</si>
  <si>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</si>
  <si>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</si>
  <si>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</si>
  <si>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</si>
  <si>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</si>
  <si>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</si>
  <si>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</si>
  <si>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</si>
  <si>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</si>
  <si>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</si>
  <si>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</si>
  <si>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</si>
  <si>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</si>
  <si>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</si>
  <si>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</si>
  <si>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</si>
  <si>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</si>
  <si>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</si>
  <si>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</si>
  <si>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</si>
  <si>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</si>
  <si>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</si>
  <si>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</si>
  <si>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</si>
  <si>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</si>
  <si>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</si>
  <si>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</si>
  <si>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</si>
  <si>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</si>
  <si>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</si>
  <si>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</si>
  <si>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</si>
  <si>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</si>
  <si>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</si>
  <si>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</si>
  <si>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</si>
  <si>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</si>
  <si>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</si>
  <si>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</si>
  <si>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</si>
  <si>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</si>
  <si>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</si>
  <si>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</si>
  <si>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</si>
  <si>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</si>
  <si>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</si>
  <si>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</si>
  <si>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</si>
  <si>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</si>
  <si>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</si>
  <si>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</si>
  <si>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</si>
  <si>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</si>
  <si>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</si>
  <si>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</si>
  <si>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</si>
  <si>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</si>
  <si>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</si>
  <si>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</si>
  <si>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</si>
  <si>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</si>
  <si>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</si>
  <si>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</si>
  <si>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</si>
  <si>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</si>
  <si>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</si>
  <si>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</si>
  <si>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</si>
  <si>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</si>
  <si>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</si>
  <si>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</si>
  <si>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</si>
  <si>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</si>
  <si>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</si>
  <si>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</si>
  <si>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</si>
  <si>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</si>
  <si>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</si>
  <si>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</si>
  <si>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</si>
  <si>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</si>
  <si>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</si>
  <si>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</si>
  <si>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</si>
  <si>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</si>
  <si>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</si>
  <si>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</si>
  <si>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</si>
  <si>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</si>
  <si>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</si>
  <si>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</si>
  <si>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</si>
  <si>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</si>
  <si>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</si>
  <si>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</si>
  <si>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</si>
  <si>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</si>
  <si>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</si>
  <si>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</si>
  <si>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</si>
  <si>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</si>
  <si>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</si>
  <si>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</si>
  <si>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</si>
  <si>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</si>
  <si>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</si>
  <si>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</si>
  <si>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</si>
  <si>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</si>
  <si>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</si>
  <si>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</si>
  <si>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</si>
  <si>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</si>
  <si>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</si>
  <si>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</si>
  <si>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</si>
  <si>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</si>
  <si>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</si>
  <si>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</si>
  <si>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</si>
  <si>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</si>
  <si>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</si>
  <si>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</si>
  <si>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</si>
  <si>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</si>
  <si>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</si>
  <si>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</si>
  <si>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</si>
  <si>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</si>
  <si>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</si>
  <si>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</si>
  <si>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</si>
  <si>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</si>
  <si>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</si>
  <si>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</si>
  <si>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</si>
  <si>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</si>
  <si>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</si>
  <si>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</si>
  <si>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</si>
  <si>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</si>
  <si>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</si>
  <si>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</si>
  <si>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</si>
  <si>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</si>
  <si>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</si>
  <si>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</si>
  <si>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</si>
  <si>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</si>
  <si>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</si>
  <si>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</si>
  <si>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</si>
  <si>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</si>
  <si>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</si>
  <si>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</si>
  <si>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</si>
  <si>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</si>
  <si>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</si>
  <si>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</si>
  <si>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</si>
  <si>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</si>
  <si>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</si>
  <si>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</si>
  <si>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</si>
  <si>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</si>
  <si>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</si>
  <si>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</si>
  <si>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</si>
  <si>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</si>
  <si>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</si>
  <si>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</si>
  <si>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</si>
  <si>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</si>
  <si>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</si>
  <si>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</si>
  <si>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</si>
  <si>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</si>
  <si>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</si>
  <si>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</si>
  <si>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</si>
  <si>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</si>
  <si>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</si>
  <si>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</si>
  <si>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</si>
  <si>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</si>
  <si>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</si>
  <si>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</si>
  <si>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</si>
  <si>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</si>
  <si>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</si>
  <si>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</si>
  <si>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</si>
  <si>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</si>
  <si>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</si>
  <si>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</si>
  <si>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</si>
  <si>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</si>
  <si>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</si>
  <si>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</si>
  <si>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</si>
  <si>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</si>
  <si>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</si>
  <si>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</si>
  <si>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</si>
  <si>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</si>
  <si>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</si>
  <si>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</si>
  <si>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</si>
  <si>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</si>
  <si>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</si>
  <si>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</si>
  <si>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</si>
  <si>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</si>
  <si>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</si>
  <si>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</si>
  <si>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</si>
  <si>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</si>
  <si>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</si>
  <si>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</si>
  <si>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</si>
  <si>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</si>
  <si>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</si>
  <si>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</si>
  <si>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</si>
  <si>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</si>
  <si>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</si>
  <si>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</si>
  <si>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</si>
  <si>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</si>
  <si>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</si>
  <si>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</si>
  <si>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</si>
  <si>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</si>
  <si>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</si>
  <si>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</si>
  <si>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</si>
  <si>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</si>
  <si>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</si>
  <si>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</si>
  <si>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</si>
  <si>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</si>
  <si>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</si>
  <si>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</si>
  <si>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</si>
  <si>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</si>
  <si>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</si>
  <si>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</si>
  <si>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</si>
  <si>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</si>
  <si>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</si>
  <si>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</si>
  <si>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</si>
  <si>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</si>
  <si>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</si>
  <si>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</si>
  <si>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</si>
  <si>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</si>
  <si>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</si>
  <si>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</si>
  <si>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</si>
  <si>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</si>
  <si>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</si>
  <si>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</si>
  <si>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</si>
  <si>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</si>
  <si>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</si>
  <si>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</si>
  <si>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</si>
  <si>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</si>
  <si>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</si>
  <si>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</si>
  <si>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</si>
  <si>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</si>
  <si>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</si>
  <si>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</si>
  <si>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</si>
  <si>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</si>
  <si>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</si>
  <si>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</si>
  <si>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</si>
  <si>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</si>
  <si>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</si>
  <si>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</si>
  <si>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</si>
  <si>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</si>
  <si>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</si>
  <si>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</si>
  <si>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</si>
  <si>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</si>
  <si>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</si>
  <si>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</si>
  <si>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</si>
  <si>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</si>
  <si>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</si>
  <si>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</si>
  <si>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</si>
  <si>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</si>
  <si>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</si>
  <si>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</si>
  <si>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</si>
  <si>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</si>
  <si>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</si>
  <si>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</si>
  <si>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</si>
  <si>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</si>
  <si>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</si>
  <si>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</si>
  <si>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</si>
  <si>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</si>
  <si>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</si>
  <si>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</si>
  <si>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</si>
  <si>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</si>
  <si>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</si>
  <si>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</si>
  <si>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</si>
  <si>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</si>
  <si>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</si>
  <si>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</si>
  <si>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</si>
  <si>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</si>
  <si>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</si>
  <si>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</si>
  <si>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</si>
  <si>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</si>
  <si>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</si>
  <si>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</si>
  <si>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</si>
  <si>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</si>
  <si>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</si>
  <si>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</si>
  <si>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</si>
  <si>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</si>
  <si>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</si>
  <si>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</si>
  <si>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</si>
  <si>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</si>
  <si>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</si>
  <si>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</si>
  <si>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</si>
  <si>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</si>
  <si>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</si>
  <si>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</si>
  <si>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</si>
  <si>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</si>
  <si>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</si>
  <si>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</si>
  <si>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</si>
  <si>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</si>
  <si>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</si>
  <si>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</si>
  <si>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</si>
  <si>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</si>
  <si>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</si>
  <si>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</si>
  <si>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</si>
  <si>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</si>
  <si>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</si>
  <si>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</si>
  <si>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</si>
  <si>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</si>
  <si>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</si>
  <si>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</si>
  <si>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</si>
  <si>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</si>
  <si>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</si>
  <si>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</si>
  <si>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</si>
  <si>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</si>
  <si>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</si>
  <si>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</si>
  <si>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</si>
  <si>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</si>
  <si>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</si>
  <si>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</si>
  <si>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</si>
  <si>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</si>
  <si>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</si>
  <si>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</si>
  <si>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</si>
  <si>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</si>
  <si>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</si>
  <si>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</si>
  <si>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</si>
  <si>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</si>
  <si>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</si>
  <si>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</si>
  <si>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</si>
  <si>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</si>
  <si>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</si>
  <si>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</si>
  <si>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</si>
  <si>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</si>
  <si>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</si>
  <si>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</si>
  <si>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</si>
  <si>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</si>
  <si>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</si>
  <si>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</si>
  <si>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</si>
  <si>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</si>
  <si>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</si>
  <si>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</si>
  <si>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</si>
  <si>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</si>
  <si>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</si>
  <si>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</si>
  <si>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</si>
  <si>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</si>
  <si>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</si>
  <si>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</si>
  <si>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</si>
  <si>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</si>
  <si>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</si>
  <si>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</si>
  <si>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</si>
  <si>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</si>
  <si>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</si>
  <si>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</si>
  <si>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</si>
  <si>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</si>
  <si>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</si>
  <si>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</si>
  <si>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</si>
  <si>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</si>
  <si>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</si>
  <si>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</si>
  <si>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</si>
  <si>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</si>
  <si>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</si>
  <si>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</si>
  <si>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</si>
  <si>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</si>
  <si>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</si>
  <si>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</si>
  <si>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</si>
  <si>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</si>
  <si>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</si>
  <si>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</si>
  <si>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</si>
  <si>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</si>
  <si>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</si>
  <si>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</si>
  <si>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</si>
  <si>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</si>
  <si>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</si>
  <si>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</si>
  <si>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</si>
  <si>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</si>
  <si>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</si>
  <si>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</si>
  <si>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</si>
  <si>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</si>
  <si>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</si>
  <si>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</si>
  <si>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</si>
  <si>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</si>
  <si>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</si>
  <si>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</si>
  <si>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</si>
  <si>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</si>
  <si>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</si>
  <si>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</si>
  <si>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</si>
  <si>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</si>
  <si>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</si>
  <si>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</si>
  <si>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</si>
  <si>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</si>
  <si>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</si>
  <si>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</si>
  <si>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</si>
  <si>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</si>
  <si>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</si>
  <si>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</si>
  <si>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</si>
  <si>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</si>
  <si>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</si>
  <si>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</si>
  <si>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</si>
  <si>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</si>
  <si>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</si>
  <si>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</si>
  <si>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</si>
  <si>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</si>
  <si>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</si>
  <si>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</si>
  <si>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</si>
  <si>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</si>
  <si>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</si>
  <si>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</si>
  <si>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</si>
  <si>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</si>
  <si>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</si>
  <si>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</si>
  <si>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</si>
  <si>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</si>
  <si>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</si>
  <si>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</si>
  <si>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</si>
  <si>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</si>
  <si>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</si>
  <si>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</si>
  <si>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</si>
  <si>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</si>
  <si>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</si>
  <si>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</si>
  <si>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</si>
  <si>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</si>
  <si>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</si>
  <si>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</si>
  <si>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</si>
  <si>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</si>
  <si>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</si>
  <si>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</si>
  <si>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</si>
  <si>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</si>
  <si>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</si>
  <si>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</si>
  <si>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</si>
  <si>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</si>
  <si>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</si>
  <si>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</si>
  <si>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</si>
  <si>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</si>
  <si>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</si>
  <si>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</si>
  <si>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</si>
  <si>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</si>
  <si>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</si>
  <si>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</si>
  <si>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</si>
  <si>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</si>
  <si>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</si>
  <si>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</si>
  <si>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</si>
  <si>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</si>
  <si>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</si>
  <si>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</si>
  <si>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</si>
  <si>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</si>
  <si>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</si>
  <si>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</si>
  <si>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</si>
  <si>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</si>
  <si>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</si>
  <si>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</si>
  <si>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</si>
  <si>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</si>
  <si>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</si>
  <si>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</si>
  <si>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</si>
  <si>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</si>
  <si>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</si>
  <si>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</si>
  <si>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</si>
  <si>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</si>
  <si>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</si>
  <si>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</si>
  <si>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</si>
  <si>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</si>
  <si>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</si>
  <si>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</si>
  <si>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</si>
  <si>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</si>
  <si>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</si>
  <si>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</si>
  <si>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</si>
  <si>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</si>
  <si>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</si>
  <si>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</si>
  <si>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</si>
  <si>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</si>
  <si>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</si>
  <si>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</si>
  <si>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</si>
  <si>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</si>
  <si>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</si>
  <si>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</si>
  <si>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</si>
  <si>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</si>
  <si>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</si>
  <si>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</si>
  <si>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</si>
  <si>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</si>
  <si>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</si>
  <si>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</si>
  <si>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</si>
  <si>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</si>
  <si>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</si>
  <si>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</si>
  <si>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</si>
  <si>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</si>
  <si>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</si>
  <si>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</si>
  <si>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</si>
  <si>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</si>
  <si>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</si>
  <si>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</si>
  <si>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</si>
  <si>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</si>
  <si>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</si>
  <si>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</si>
  <si>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</si>
  <si>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</si>
  <si>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</si>
  <si>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</si>
  <si>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</si>
  <si>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</si>
  <si>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</si>
  <si>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</si>
  <si>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</si>
  <si>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</si>
  <si>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</si>
  <si>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</si>
  <si>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</si>
  <si>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</si>
  <si>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</si>
  <si>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</si>
  <si>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</si>
  <si>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</si>
  <si>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</si>
  <si>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</si>
  <si>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</si>
  <si>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</si>
  <si>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</si>
  <si>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</si>
  <si>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</si>
  <si>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</si>
  <si>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</si>
  <si>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</si>
  <si>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</si>
  <si>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</si>
  <si>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</si>
  <si>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</si>
  <si>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</si>
  <si>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</si>
  <si>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</si>
  <si>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</si>
  <si>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</si>
  <si>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</si>
  <si>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</si>
  <si>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</si>
  <si>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</si>
  <si>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</si>
  <si>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</si>
  <si>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</si>
  <si>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</si>
  <si>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</si>
  <si>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</si>
  <si>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</si>
  <si>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</si>
  <si>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</si>
  <si>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</si>
  <si>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</si>
  <si>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</si>
  <si>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</si>
  <si>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</si>
  <si>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</si>
  <si>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</si>
  <si>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</si>
  <si>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</si>
  <si>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</si>
  <si>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</si>
  <si>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</si>
  <si>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</si>
  <si>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</si>
  <si>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</si>
  <si>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</si>
  <si>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</si>
  <si>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</si>
  <si>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</si>
  <si>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</si>
  <si>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</si>
  <si>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</si>
  <si>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</si>
  <si>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</si>
  <si>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</si>
  <si>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</si>
  <si>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</si>
  <si>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</si>
  <si>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</si>
  <si>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</si>
  <si>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</si>
  <si>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</si>
  <si>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</si>
  <si>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</si>
  <si>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</si>
  <si>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</si>
  <si>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</si>
  <si>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</si>
  <si>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</si>
  <si>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</si>
  <si>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</si>
  <si>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</si>
  <si>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</si>
  <si>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</si>
  <si>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</si>
  <si>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</si>
  <si>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</si>
  <si>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</si>
  <si>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</si>
  <si>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</si>
  <si>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</si>
  <si>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</si>
  <si>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</si>
  <si>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</si>
  <si>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</si>
  <si>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</si>
  <si>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</si>
  <si>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</si>
  <si>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</si>
  <si>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</si>
  <si>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</si>
  <si>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</si>
  <si>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</si>
  <si>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</si>
  <si>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</si>
  <si>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</si>
  <si>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</si>
  <si>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</si>
  <si>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</si>
  <si>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</si>
  <si>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</si>
  <si>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</si>
  <si>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</si>
  <si>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</si>
  <si>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</si>
  <si>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</si>
  <si>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</si>
  <si>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</si>
  <si>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</si>
  <si>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</si>
  <si>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</si>
  <si>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</si>
  <si>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</si>
  <si>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</si>
  <si>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</si>
  <si>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</si>
  <si>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</si>
  <si>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</si>
  <si>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</si>
  <si>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</si>
  <si>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</si>
  <si>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</si>
  <si>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</si>
  <si>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</si>
  <si>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</si>
  <si>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</si>
  <si>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</si>
  <si>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</si>
  <si>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</si>
  <si>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</si>
  <si>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</si>
  <si>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</si>
  <si>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</si>
  <si>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</si>
  <si>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</si>
  <si>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</si>
  <si>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</si>
  <si>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</si>
  <si>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</si>
  <si>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</si>
  <si>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</si>
  <si>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</si>
  <si>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</si>
  <si>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</si>
  <si>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</si>
  <si>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</si>
  <si>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</si>
  <si>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</si>
  <si>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</si>
  <si>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</si>
  <si>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</si>
  <si>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</si>
  <si>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</si>
  <si>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</si>
  <si>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</si>
  <si>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</si>
  <si>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</si>
  <si>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</si>
  <si>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</si>
  <si>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</si>
  <si>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</si>
  <si>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</si>
  <si>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</si>
  <si>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</si>
  <si>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</si>
  <si>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</si>
  <si>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</si>
  <si>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</si>
  <si>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</si>
  <si>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</si>
  <si>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</si>
  <si>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</si>
  <si>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</si>
  <si>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</si>
  <si>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</si>
  <si>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</si>
  <si>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</si>
  <si>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</si>
  <si>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</si>
  <si>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</si>
  <si>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</si>
  <si>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</si>
  <si>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</si>
  <si>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</si>
  <si>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</si>
  <si>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</si>
  <si>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</si>
  <si>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</si>
  <si>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</si>
  <si>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</si>
  <si>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</si>
  <si>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</si>
  <si>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</si>
  <si>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</si>
  <si>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</si>
  <si>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</si>
  <si>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</si>
  <si>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</si>
  <si>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</si>
  <si>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</si>
  <si>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</si>
  <si>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</si>
  <si>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</si>
  <si>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</si>
  <si>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</si>
  <si>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</si>
  <si>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</si>
  <si>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</si>
  <si>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</si>
  <si>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</si>
  <si>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</si>
  <si>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</si>
  <si>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</si>
  <si>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</si>
  <si>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</si>
  <si>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</si>
  <si>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</si>
  <si>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</si>
  <si>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</si>
  <si>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</si>
  <si>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</si>
  <si>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</si>
  <si>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</si>
  <si>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</si>
  <si>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</si>
  <si>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</si>
  <si>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</si>
  <si>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</si>
  <si>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</si>
  <si>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</si>
  <si>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</si>
  <si>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</si>
  <si>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</si>
  <si>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</si>
  <si>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</si>
  <si>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</si>
  <si>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</si>
  <si>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</si>
  <si>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</si>
  <si>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</si>
  <si>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</si>
  <si>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</si>
  <si>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</si>
  <si>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</si>
  <si>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</si>
  <si>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</si>
  <si>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</si>
  <si>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</si>
  <si>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</si>
  <si>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</si>
  <si>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</si>
  <si>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</si>
  <si>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</si>
  <si>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</si>
  <si>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</si>
  <si>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</si>
  <si>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</si>
  <si>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</si>
  <si>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</si>
  <si>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</si>
  <si>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</si>
  <si>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</si>
  <si>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</si>
  <si>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</si>
  <si>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</si>
  <si>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</si>
  <si>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</si>
  <si>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</si>
  <si>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</si>
  <si>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</si>
  <si>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</si>
  <si>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</si>
  <si>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</si>
  <si>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</si>
  <si>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</si>
  <si>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</si>
  <si>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</si>
  <si>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</si>
  <si>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</si>
  <si>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</si>
  <si>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</si>
  <si>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</si>
  <si>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</si>
  <si>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</si>
  <si>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</si>
  <si>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</si>
  <si>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</si>
  <si>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</si>
  <si>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</si>
  <si>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</si>
  <si>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</si>
  <si>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</si>
  <si>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</si>
  <si>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</si>
  <si>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</si>
  <si>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</si>
  <si>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</si>
  <si>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</si>
  <si>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</si>
  <si>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</si>
  <si>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</si>
  <si>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</si>
  <si>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</si>
  <si>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</si>
  <si>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</si>
  <si>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</si>
  <si>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</si>
  <si>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</si>
  <si>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</si>
  <si>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</si>
  <si>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</si>
  <si>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</si>
  <si>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</si>
  <si>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</si>
  <si>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</si>
  <si>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</si>
  <si>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</si>
  <si>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</si>
  <si>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</si>
  <si>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</si>
  <si>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</si>
  <si>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</si>
  <si>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</si>
  <si>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</si>
  <si>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</si>
  <si>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</si>
  <si>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</si>
  <si>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</si>
  <si>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</si>
  <si>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</si>
  <si>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</si>
  <si>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</si>
  <si>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</si>
  <si>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</si>
  <si>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</si>
  <si>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</si>
  <si>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</si>
  <si>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</si>
  <si>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</si>
  <si>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</si>
  <si>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</si>
  <si>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</si>
  <si>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</si>
  <si>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</si>
  <si>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</si>
  <si>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</si>
  <si>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</si>
  <si>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</si>
  <si>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</si>
  <si>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</si>
  <si>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</si>
  <si>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</si>
  <si>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</si>
  <si>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</si>
  <si>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</si>
  <si>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</si>
  <si>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</si>
  <si>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</si>
  <si>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</si>
  <si>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</si>
  <si>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</si>
  <si>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</si>
  <si>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</si>
  <si>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</si>
  <si>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</si>
  <si>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</si>
  <si>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</si>
  <si>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</si>
  <si>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</si>
  <si>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</si>
  <si>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</si>
  <si>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</si>
  <si>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</si>
  <si>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</si>
  <si>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</si>
  <si>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</si>
  <si>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</si>
  <si>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</si>
  <si>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</si>
  <si>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</si>
  <si>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</si>
  <si>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</si>
  <si>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</si>
  <si>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</si>
  <si>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</si>
  <si>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</si>
  <si>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</si>
  <si>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</si>
  <si>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</si>
  <si>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</si>
  <si>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</si>
  <si>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</si>
  <si>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</si>
  <si>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</si>
  <si>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</si>
  <si>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</si>
  <si>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</si>
  <si>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</si>
  <si>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</si>
  <si>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</si>
  <si>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</si>
  <si>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</si>
  <si>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</si>
  <si>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</si>
  <si>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</si>
  <si>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</si>
  <si>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</si>
  <si>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</si>
  <si>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</si>
  <si>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</si>
  <si>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</si>
  <si>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</si>
  <si>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</si>
  <si>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</si>
  <si>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</si>
  <si>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</si>
  <si>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</si>
  <si>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</si>
  <si>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</si>
  <si>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</si>
  <si>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</si>
  <si>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</si>
  <si>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</si>
  <si>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</si>
  <si>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</si>
  <si>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</si>
  <si>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</si>
  <si>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</si>
  <si>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</si>
  <si>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</si>
  <si>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</si>
  <si>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</si>
  <si>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</si>
  <si>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</si>
  <si>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</si>
  <si>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</si>
  <si>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</si>
  <si>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</si>
  <si>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</si>
  <si>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</si>
  <si>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</si>
  <si>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</si>
  <si>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</si>
  <si>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</si>
  <si>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</si>
  <si>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</si>
  <si>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</si>
  <si>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</si>
  <si>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</si>
  <si>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</si>
  <si>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</si>
  <si>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</si>
  <si>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</si>
  <si>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</si>
  <si>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</si>
  <si>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</si>
  <si>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</si>
  <si>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</si>
  <si>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</si>
  <si>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</si>
  <si>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</si>
  <si>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</si>
  <si>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</si>
  <si>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</si>
  <si>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</si>
  <si>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</si>
  <si>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</si>
  <si>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</si>
  <si>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</si>
  <si>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</si>
  <si>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</si>
  <si>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</si>
  <si>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</si>
  <si>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</si>
  <si>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</si>
  <si>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</si>
  <si>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</si>
  <si>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</si>
  <si>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</si>
  <si>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</si>
  <si>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</si>
  <si>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</si>
  <si>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</si>
  <si>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</si>
  <si>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</si>
  <si>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</si>
  <si>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</si>
  <si>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</si>
  <si>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</si>
  <si>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</si>
  <si>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</si>
  <si>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</si>
  <si>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</si>
  <si>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</si>
  <si>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</si>
  <si>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</si>
  <si>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</si>
  <si>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</si>
  <si>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</si>
  <si>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</si>
  <si>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</si>
  <si>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</si>
  <si>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</si>
  <si>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</si>
  <si>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</si>
  <si>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</si>
  <si>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</si>
  <si>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</si>
  <si>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</si>
  <si>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</si>
  <si>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</si>
  <si>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</si>
  <si>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</si>
  <si>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</si>
  <si>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</si>
  <si>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</si>
  <si>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</si>
  <si>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</si>
  <si>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</si>
  <si>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</si>
  <si>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</si>
  <si>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</si>
  <si>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</si>
  <si>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</si>
  <si>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</si>
  <si>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</si>
  <si>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</si>
  <si>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</si>
  <si>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</si>
  <si>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</si>
  <si>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</si>
  <si>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</si>
  <si>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</si>
  <si>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</si>
  <si>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</si>
  <si>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</si>
  <si>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</si>
  <si>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</si>
  <si>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</si>
  <si>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</si>
  <si>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</si>
  <si>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</si>
  <si>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</si>
  <si>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</si>
  <si>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</si>
  <si>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</si>
  <si>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</si>
  <si>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</si>
  <si>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</si>
  <si>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</si>
  <si>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</si>
  <si>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</si>
  <si>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</si>
  <si>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</si>
  <si>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</si>
  <si>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</si>
  <si>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</si>
  <si>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</si>
  <si>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</si>
  <si>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</si>
  <si>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</si>
  <si>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</si>
  <si>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</si>
  <si>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</si>
  <si>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</si>
  <si>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</si>
  <si>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</si>
  <si>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</si>
  <si>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</si>
  <si>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</si>
  <si>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</si>
  <si>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</si>
  <si>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</si>
  <si>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</si>
  <si>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</si>
  <si>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</si>
  <si>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</si>
  <si>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</si>
  <si>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</si>
  <si>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</si>
  <si>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</si>
  <si>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</si>
  <si>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</si>
  <si>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</si>
  <si>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</si>
  <si>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</si>
  <si>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</si>
  <si>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</si>
  <si>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</si>
  <si>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</si>
  <si>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</si>
  <si>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</si>
  <si>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</si>
  <si>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</si>
  <si>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</si>
  <si>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</si>
  <si>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</si>
  <si>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</si>
  <si>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</si>
  <si>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</si>
  <si>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</si>
  <si>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</si>
  <si>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</si>
  <si>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</si>
  <si>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</si>
  <si>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</si>
  <si>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</si>
  <si>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</si>
  <si>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</si>
  <si>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</si>
  <si>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</si>
  <si>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</si>
  <si>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</si>
  <si>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</si>
  <si>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</si>
  <si>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</si>
  <si>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</si>
  <si>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</si>
  <si>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</si>
  <si>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</si>
  <si>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</si>
  <si>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</si>
  <si>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</si>
  <si>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</si>
  <si>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</si>
  <si>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</si>
  <si>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</si>
  <si>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</si>
  <si>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</si>
  <si>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</si>
  <si>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</si>
  <si>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</si>
  <si>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</si>
  <si>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</si>
  <si>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</si>
  <si>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</si>
  <si>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</si>
  <si>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</si>
  <si>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</si>
  <si>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</si>
  <si>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</si>
  <si>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</si>
  <si>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</si>
  <si>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</si>
  <si>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</si>
  <si>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</si>
  <si>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</si>
  <si>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</si>
  <si>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</si>
  <si>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</si>
  <si>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</si>
  <si>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</si>
  <si>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</si>
  <si>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</si>
  <si>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</si>
  <si>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</si>
  <si>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</si>
  <si>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</si>
  <si>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</si>
  <si>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</si>
  <si>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</si>
  <si>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</si>
  <si>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</si>
  <si>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</si>
  <si>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</si>
  <si>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</si>
  <si>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</si>
  <si>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</si>
  <si>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</si>
  <si>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</si>
  <si>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</si>
  <si>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</si>
  <si>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</si>
  <si>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</si>
  <si>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</si>
  <si>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</si>
  <si>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</si>
  <si>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</si>
  <si>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</si>
  <si>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</si>
  <si>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</si>
  <si>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</si>
  <si>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</si>
  <si>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</si>
  <si>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</si>
  <si>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</si>
  <si>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</si>
  <si>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</si>
  <si>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</si>
  <si>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</si>
  <si>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</si>
  <si>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</si>
  <si>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</si>
  <si>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</si>
  <si>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</si>
  <si>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</si>
  <si>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</si>
  <si>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</si>
  <si>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</si>
  <si>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</si>
  <si>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</si>
  <si>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</si>
  <si>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</si>
  <si>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</si>
  <si>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</si>
  <si>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</si>
  <si>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</si>
  <si>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</si>
  <si>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</si>
  <si>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</si>
  <si>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</si>
  <si>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</si>
  <si>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</si>
  <si>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</si>
  <si>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</si>
  <si>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</si>
  <si>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</si>
  <si>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</si>
  <si>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</si>
  <si>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</si>
  <si>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</si>
  <si>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</si>
  <si>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</si>
  <si>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</si>
  <si>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</si>
  <si>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</si>
  <si>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</si>
  <si>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</si>
  <si>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</si>
  <si>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</si>
  <si>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</si>
  <si>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</si>
  <si>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</si>
  <si>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</si>
  <si>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</si>
  <si>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</si>
  <si>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</si>
  <si>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</si>
  <si>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</si>
  <si>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</si>
  <si>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</si>
  <si>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</si>
  <si>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</si>
  <si>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</si>
  <si>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</si>
  <si>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</si>
  <si>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</si>
  <si>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</si>
  <si>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</si>
  <si>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</si>
  <si>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</si>
  <si>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</si>
  <si>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</si>
  <si>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</si>
  <si>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</si>
  <si>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</si>
  <si>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</si>
  <si>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</si>
  <si>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</si>
  <si>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</si>
  <si>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</si>
  <si>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</si>
  <si>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</si>
  <si>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</si>
  <si>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</si>
  <si>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</si>
  <si>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</si>
  <si>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</si>
  <si>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</si>
  <si>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</si>
  <si>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</si>
  <si>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</si>
  <si>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</si>
  <si>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</si>
  <si>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</si>
  <si>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</si>
  <si>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</si>
  <si>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</si>
  <si>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</si>
  <si>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</si>
  <si>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</si>
  <si>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</si>
  <si>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</si>
  <si>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</si>
  <si>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</si>
  <si>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</si>
  <si>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</si>
  <si>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</si>
  <si>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</si>
  <si>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</si>
  <si>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</si>
  <si>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</si>
  <si>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</si>
  <si>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</si>
  <si>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</si>
  <si>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</si>
  <si>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</si>
  <si>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</si>
  <si>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</si>
  <si>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</si>
  <si>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</si>
  <si>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</si>
  <si>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</si>
  <si>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</si>
  <si>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</si>
  <si>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</si>
  <si>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</si>
  <si>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</si>
  <si>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</si>
  <si>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</si>
  <si>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</si>
  <si>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</si>
  <si>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</si>
  <si>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</si>
  <si>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</si>
  <si>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</si>
  <si>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</si>
  <si>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</si>
  <si>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</si>
  <si>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</si>
  <si>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</si>
  <si>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</si>
  <si>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</si>
  <si>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</si>
  <si>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</si>
  <si>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</si>
  <si>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</si>
  <si>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</si>
  <si>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</si>
  <si>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</si>
  <si>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</si>
  <si>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</si>
  <si>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</si>
  <si>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</si>
  <si>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</si>
  <si>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</si>
  <si>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</si>
  <si>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</si>
  <si>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</si>
  <si>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</si>
  <si>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</si>
  <si>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</si>
  <si>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</si>
  <si>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</si>
  <si>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</si>
  <si>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</si>
  <si>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</si>
  <si>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</si>
  <si>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</si>
  <si>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</si>
  <si>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</si>
  <si>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</si>
  <si>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</si>
  <si>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</si>
  <si>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</si>
  <si>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</si>
  <si>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</si>
  <si>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</si>
  <si>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</si>
  <si>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</si>
  <si>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</si>
  <si>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</si>
  <si>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</si>
  <si>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</si>
  <si>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</si>
  <si>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</si>
  <si>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</si>
  <si>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</si>
  <si>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</si>
  <si>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</si>
  <si>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</si>
  <si>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</si>
  <si>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</si>
  <si>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</si>
  <si>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</si>
  <si>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</si>
  <si>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</si>
  <si>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</si>
  <si>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</si>
  <si>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</si>
  <si>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</si>
  <si>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</si>
  <si>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</si>
  <si>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</si>
  <si>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</si>
  <si>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</si>
  <si>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</si>
  <si>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</si>
  <si>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</si>
  <si>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</si>
  <si>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</si>
  <si>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</si>
  <si>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</si>
  <si>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</si>
  <si>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</si>
  <si>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</si>
  <si>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</si>
  <si>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</si>
  <si>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</si>
  <si>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</si>
  <si>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</si>
  <si>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</si>
  <si>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</si>
  <si>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</si>
  <si>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</si>
  <si>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</si>
  <si>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</si>
  <si>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</si>
  <si>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</si>
  <si>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</si>
  <si>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</si>
  <si>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</si>
  <si>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</si>
  <si>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</si>
  <si>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</si>
  <si>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</si>
  <si>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</si>
  <si>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</si>
  <si>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</si>
  <si>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</si>
  <si>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</si>
  <si>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</si>
  <si>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</si>
  <si>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</si>
  <si>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</si>
  <si>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</si>
  <si>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</si>
  <si>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</si>
  <si>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</si>
  <si>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</si>
  <si>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</si>
  <si>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</si>
  <si>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</si>
  <si>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</si>
  <si>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</si>
  <si>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</si>
  <si>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</si>
  <si>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</si>
  <si>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</si>
  <si>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</si>
  <si>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</si>
  <si>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</si>
  <si>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</si>
  <si>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</si>
  <si>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</si>
  <si>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</si>
  <si>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</si>
  <si>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</si>
  <si>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</si>
  <si>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</si>
  <si>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</si>
  <si>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</si>
  <si>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</si>
  <si>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</si>
  <si>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</si>
  <si>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</si>
  <si>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</si>
  <si>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</si>
  <si>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</si>
  <si>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</si>
  <si>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</si>
  <si>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</si>
  <si>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</si>
  <si>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</si>
  <si>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</si>
  <si>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</si>
  <si>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</si>
  <si>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</si>
  <si>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</si>
  <si>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</si>
  <si>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</si>
  <si>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</si>
  <si>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</si>
  <si>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</si>
  <si>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</si>
  <si>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</si>
  <si>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</si>
  <si>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</si>
  <si>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</si>
  <si>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</si>
  <si>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</si>
  <si>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</si>
  <si>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</si>
  <si>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</si>
  <si>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</si>
  <si>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</si>
  <si>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</si>
  <si>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</si>
  <si>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</si>
  <si>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</si>
  <si>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</si>
  <si>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</si>
  <si>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</si>
  <si>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</si>
  <si>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</si>
  <si>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</si>
  <si>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</si>
  <si>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</si>
  <si>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</si>
  <si>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</si>
  <si>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</si>
  <si>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</si>
  <si>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</si>
  <si>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</si>
  <si>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</si>
  <si>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</si>
  <si>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</si>
  <si>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</si>
  <si>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</si>
  <si>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</si>
  <si>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</si>
  <si>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</si>
  <si>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</si>
  <si>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</si>
  <si>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</si>
  <si>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</si>
  <si>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</si>
  <si>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</si>
  <si>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</si>
  <si>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</si>
  <si>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</si>
  <si>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</si>
  <si>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</si>
  <si>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</si>
  <si>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</si>
  <si>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</si>
  <si>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</si>
  <si>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</si>
  <si>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</si>
  <si>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</si>
  <si>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</si>
  <si>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</si>
  <si>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</si>
  <si>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</si>
  <si>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</si>
  <si>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</si>
  <si>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</si>
  <si>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</si>
  <si>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</si>
  <si>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</si>
  <si>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</si>
  <si>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</si>
  <si>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</si>
  <si>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</si>
  <si>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</si>
  <si>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</si>
  <si>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</si>
  <si>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</si>
  <si>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</si>
  <si>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</si>
  <si>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</si>
  <si>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</si>
  <si>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</si>
  <si>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</si>
  <si>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</si>
  <si>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</si>
  <si>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</si>
  <si>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</si>
  <si>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</si>
  <si>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</si>
  <si>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</si>
  <si>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</si>
  <si>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</si>
  <si>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</si>
  <si>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</si>
  <si>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</si>
  <si>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</si>
  <si>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</si>
  <si>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</si>
  <si>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</si>
  <si>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</si>
  <si>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</si>
  <si>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</si>
  <si>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</si>
  <si>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</si>
  <si>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</si>
  <si>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</si>
  <si>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</si>
  <si>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</si>
  <si>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</si>
  <si>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</si>
  <si>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</si>
  <si>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</si>
  <si>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</si>
  <si>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</si>
  <si>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</si>
  <si>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</si>
  <si>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</si>
  <si>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</si>
  <si>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</si>
  <si>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</si>
  <si>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</si>
  <si>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</si>
  <si>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</si>
  <si>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</si>
  <si>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</si>
  <si>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</si>
  <si>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</si>
  <si>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</si>
  <si>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</si>
  <si>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</si>
  <si>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</si>
  <si>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</si>
  <si>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</si>
  <si>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</si>
  <si>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</si>
  <si>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</si>
  <si>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</si>
  <si>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</si>
  <si>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</si>
  <si>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</si>
  <si>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</si>
  <si>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</si>
  <si>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</si>
  <si>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</si>
  <si>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</si>
  <si>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</si>
  <si>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</si>
  <si>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</si>
  <si>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</si>
  <si>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</si>
  <si>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</si>
  <si>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</si>
  <si>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</si>
  <si>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</si>
  <si>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</si>
  <si>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</si>
  <si>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</si>
  <si>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</si>
  <si>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</si>
  <si>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</si>
  <si>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</si>
  <si>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</si>
  <si>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</si>
  <si>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</si>
  <si>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</si>
  <si>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</si>
  <si>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</si>
  <si>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</si>
  <si>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</si>
  <si>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</si>
  <si>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</si>
  <si>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</si>
  <si>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</si>
  <si>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</si>
  <si>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</si>
  <si>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</si>
  <si>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</si>
  <si>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</si>
  <si>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</si>
  <si>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</si>
  <si>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</si>
  <si>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</si>
  <si>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</si>
  <si>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</si>
  <si>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</si>
  <si>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</si>
  <si>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</si>
  <si>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</si>
  <si>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</si>
  <si>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</si>
  <si>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</si>
  <si>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</si>
  <si>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</si>
  <si>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</si>
  <si>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</si>
  <si>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</si>
  <si>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</si>
  <si>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</si>
  <si>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</si>
  <si>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</si>
  <si>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</si>
  <si>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</si>
  <si>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</si>
  <si>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</si>
  <si>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</si>
  <si>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</si>
  <si>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</si>
  <si>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</si>
  <si>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</si>
  <si>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</si>
  <si>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</si>
  <si>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</si>
  <si>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</si>
  <si>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</si>
  <si>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</si>
  <si>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</si>
  <si>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</si>
  <si>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</si>
  <si>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</si>
  <si>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</si>
  <si>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</si>
  <si>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</si>
  <si>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</si>
  <si>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</si>
  <si>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</si>
  <si>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</si>
  <si>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</si>
  <si>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</si>
  <si>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</si>
  <si>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</si>
  <si>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</si>
  <si>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</si>
  <si>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</si>
  <si>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</si>
  <si>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</si>
  <si>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</si>
  <si>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</si>
  <si>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</si>
  <si>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</si>
  <si>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</si>
  <si>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</si>
  <si>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</si>
  <si>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</si>
  <si>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</si>
  <si>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</si>
  <si>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</si>
  <si>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</si>
  <si>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</si>
  <si>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</si>
  <si>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</si>
  <si>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</si>
  <si>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</si>
  <si>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</si>
  <si>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</si>
  <si>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</si>
  <si>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</si>
  <si>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</si>
  <si>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</si>
  <si>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</si>
  <si>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</si>
  <si>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</si>
  <si>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</si>
  <si>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</si>
  <si>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</si>
  <si>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</si>
  <si>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</si>
  <si>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</si>
  <si>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</si>
  <si>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</si>
  <si>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</si>
  <si>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</si>
  <si>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</si>
  <si>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</si>
  <si>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</si>
  <si>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</si>
  <si>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</si>
  <si>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</si>
  <si>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</si>
  <si>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</si>
  <si>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</si>
  <si>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</si>
  <si>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</si>
  <si>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</si>
  <si>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</si>
  <si>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</si>
  <si>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</si>
  <si>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</si>
  <si>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</si>
  <si>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</si>
  <si>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</si>
  <si>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</si>
  <si>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</si>
  <si>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</si>
  <si>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</si>
  <si>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</si>
  <si>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</si>
  <si>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</si>
  <si>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</si>
  <si>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</si>
  <si>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</si>
  <si>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</si>
  <si>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</si>
  <si>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</si>
  <si>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</si>
  <si>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</si>
  <si>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</si>
  <si>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</si>
  <si>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</si>
  <si>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</si>
  <si>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</si>
  <si>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</si>
  <si>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</si>
  <si>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</si>
  <si>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</si>
  <si>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</si>
  <si>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</si>
  <si>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</si>
  <si>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</si>
  <si>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</si>
  <si>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</si>
  <si>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</si>
  <si>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</si>
  <si>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</si>
  <si>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</si>
  <si>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</si>
  <si>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</si>
  <si>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</si>
  <si>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</si>
  <si>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</si>
  <si>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</si>
  <si>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</si>
  <si>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</si>
  <si>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</si>
  <si>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</si>
  <si>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</si>
  <si>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</si>
  <si>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</si>
  <si>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</si>
  <si>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</si>
  <si>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</si>
  <si>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</si>
  <si>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</si>
  <si>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</si>
  <si>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</si>
  <si>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</si>
  <si>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</si>
  <si>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</si>
  <si>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</si>
  <si>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</si>
  <si>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</si>
  <si>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</si>
  <si>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</si>
  <si>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</si>
  <si>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</si>
  <si>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</si>
  <si>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</si>
  <si>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</si>
  <si>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</si>
  <si>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</si>
  <si>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</si>
  <si>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</si>
  <si>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</si>
  <si>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</si>
  <si>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</si>
  <si>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</si>
  <si>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</si>
  <si>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</si>
  <si>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</si>
  <si>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</si>
  <si>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</si>
  <si>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</si>
  <si>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</si>
  <si>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</si>
  <si>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</si>
  <si>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</si>
  <si>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</si>
  <si>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</si>
  <si>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</si>
  <si>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</si>
  <si>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</si>
  <si>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</si>
  <si>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</si>
  <si>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</si>
  <si>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</si>
  <si>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</si>
  <si>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</si>
  <si>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</si>
  <si>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</si>
  <si>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</si>
  <si>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</si>
  <si>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</si>
  <si>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</si>
  <si>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</si>
  <si>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</si>
  <si>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</si>
  <si>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</si>
  <si>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</si>
  <si>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</si>
  <si>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</si>
  <si>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</si>
  <si>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</si>
  <si>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</si>
  <si>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</si>
  <si>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</si>
  <si>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</si>
  <si>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</si>
  <si>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</si>
  <si>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</si>
  <si>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</si>
  <si>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</si>
  <si>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</si>
  <si>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</si>
  <si>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</si>
  <si>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</si>
  <si>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</si>
  <si>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</si>
  <si>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</si>
  <si>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</si>
  <si>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</si>
  <si>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</si>
  <si>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</si>
  <si>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</si>
  <si>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</si>
  <si>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</si>
  <si>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</si>
  <si>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</si>
  <si>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</si>
  <si>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</si>
  <si>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</si>
  <si>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</si>
  <si>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</si>
  <si>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</si>
  <si>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</si>
  <si>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</si>
  <si>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</si>
  <si>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</si>
  <si>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</si>
  <si>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</si>
  <si>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</si>
  <si>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</si>
  <si>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</si>
  <si>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</si>
  <si>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</si>
  <si>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</si>
  <si>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</si>
  <si>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</si>
  <si>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</si>
  <si>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</si>
  <si>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</si>
  <si>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</si>
  <si>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</si>
  <si>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</si>
  <si>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</si>
  <si>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</si>
  <si>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</si>
  <si>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</si>
  <si>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</si>
  <si>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</si>
  <si>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</si>
  <si>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</si>
  <si>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</si>
  <si>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</si>
  <si>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</si>
  <si>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</si>
  <si>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</si>
  <si>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</si>
  <si>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</si>
  <si>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</si>
  <si>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</si>
  <si>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</si>
  <si>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</si>
  <si>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</si>
  <si>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</si>
  <si>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</si>
  <si>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</si>
  <si>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</si>
  <si>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</si>
  <si>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</si>
  <si>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</si>
  <si>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</si>
  <si>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</si>
  <si>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</si>
  <si>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</si>
  <si>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</si>
  <si>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</si>
  <si>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</si>
  <si>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</si>
  <si>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</si>
  <si>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</si>
  <si>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</si>
  <si>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</si>
  <si>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</si>
  <si>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</si>
  <si>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</si>
  <si>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</si>
  <si>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</si>
  <si>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</si>
  <si>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</si>
  <si>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</si>
  <si>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</si>
  <si>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</si>
  <si>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</si>
  <si>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</si>
  <si>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</si>
  <si>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</si>
  <si>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</si>
  <si>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</si>
  <si>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</si>
  <si>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</si>
  <si>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</si>
  <si>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</si>
  <si>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</si>
  <si>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</si>
  <si>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</si>
  <si>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</si>
  <si>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</si>
  <si>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</si>
  <si>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</si>
  <si>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</si>
  <si>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</si>
  <si>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</si>
  <si>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</si>
  <si>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</si>
  <si>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</si>
  <si>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</si>
  <si>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</si>
  <si>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</si>
  <si>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</si>
  <si>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</si>
  <si>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</si>
  <si>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</si>
  <si>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</si>
  <si>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</si>
  <si>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</si>
  <si>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</si>
  <si>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</si>
  <si>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</si>
  <si>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</si>
  <si>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</si>
  <si>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</si>
  <si>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</si>
  <si>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</si>
  <si>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</si>
  <si>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</si>
  <si>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</si>
  <si>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</si>
  <si>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</si>
  <si>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</si>
  <si>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</si>
  <si>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</si>
  <si>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</si>
  <si>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</si>
  <si>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</si>
  <si>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</si>
  <si>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</si>
  <si>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</si>
  <si>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</si>
  <si>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</si>
  <si>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</si>
  <si>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</si>
  <si>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</si>
  <si>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</si>
  <si>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</si>
  <si>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</si>
  <si>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</si>
  <si>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</si>
  <si>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</si>
  <si>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</si>
  <si>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</si>
  <si>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</si>
  <si>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</si>
  <si>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</si>
  <si>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</si>
  <si>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</si>
  <si>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</si>
  <si>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</si>
  <si>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</si>
  <si>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</si>
  <si>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</si>
  <si>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</si>
  <si>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</si>
  <si>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</si>
  <si>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</si>
  <si>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</si>
  <si>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</si>
  <si>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</si>
  <si>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</si>
  <si>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</si>
  <si>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</si>
  <si>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</si>
  <si>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</si>
  <si>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</si>
  <si>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</si>
  <si>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</si>
  <si>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</si>
  <si>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</si>
  <si>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</si>
  <si>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</si>
  <si>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</si>
  <si>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</si>
  <si>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</si>
  <si>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</si>
  <si>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</si>
  <si>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</si>
  <si>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</si>
  <si>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</si>
  <si>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</si>
  <si>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</si>
  <si>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</si>
  <si>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</si>
  <si>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</si>
  <si>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</si>
  <si>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</si>
  <si>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</si>
  <si>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</si>
  <si>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</si>
  <si>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</si>
  <si>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</si>
  <si>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</si>
  <si>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</si>
  <si>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</si>
  <si>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</si>
  <si>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</si>
  <si>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</si>
  <si>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</si>
  <si>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</si>
  <si>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</si>
  <si>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</si>
  <si>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</si>
  <si>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</si>
  <si>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</si>
  <si>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</si>
  <si>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</si>
  <si>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</si>
  <si>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</si>
  <si>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</si>
  <si>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</si>
  <si>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</si>
  <si>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</si>
  <si>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</si>
  <si>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</si>
  <si>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</si>
  <si>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</si>
  <si>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</si>
  <si>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</si>
  <si>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</si>
  <si>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</si>
  <si>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</si>
  <si>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</si>
  <si>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</si>
  <si>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</si>
  <si>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</si>
  <si>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</si>
  <si>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</si>
  <si>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</si>
  <si>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</si>
  <si>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</si>
  <si>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</si>
  <si>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</si>
  <si>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</si>
  <si>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</si>
  <si>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</si>
  <si>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</si>
  <si>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</si>
  <si>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</si>
  <si>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</si>
  <si>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</si>
  <si>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</si>
  <si>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</si>
  <si>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</si>
  <si>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</si>
  <si>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</si>
  <si>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</si>
  <si>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</si>
  <si>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</si>
  <si>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</si>
  <si>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</si>
  <si>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</si>
  <si>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</si>
  <si>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</si>
  <si>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</si>
  <si>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</si>
  <si>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</si>
  <si>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</si>
  <si>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</si>
  <si>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</si>
  <si>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</si>
  <si>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</si>
  <si>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</si>
  <si>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</si>
  <si>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</si>
  <si>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</si>
  <si>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</si>
  <si>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</si>
  <si>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</si>
  <si>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</si>
  <si>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</si>
  <si>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</si>
  <si>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</si>
  <si>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</si>
  <si>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</si>
  <si>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</si>
  <si>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</si>
  <si>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</si>
  <si>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</si>
  <si>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</si>
  <si>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</si>
  <si>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</si>
  <si>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</si>
  <si>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</si>
  <si>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</si>
  <si>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</si>
  <si>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</si>
  <si>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</si>
  <si>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</si>
  <si>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</si>
  <si>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</si>
  <si>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</si>
  <si>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</si>
  <si>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</si>
  <si>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</si>
  <si>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</si>
  <si>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</si>
  <si>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</si>
  <si>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</si>
  <si>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</si>
  <si>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</si>
  <si>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</si>
  <si>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</si>
  <si>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</si>
  <si>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</si>
  <si>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</si>
  <si>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</si>
  <si>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</si>
  <si>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</si>
  <si>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</si>
  <si>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</si>
  <si>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</si>
  <si>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</si>
  <si>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</si>
  <si>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</si>
  <si>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</si>
  <si>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</si>
  <si>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</si>
  <si>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</si>
  <si>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</si>
  <si>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</si>
  <si>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</si>
  <si>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</si>
  <si>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</si>
  <si>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</si>
  <si>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</si>
  <si>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</si>
  <si>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</si>
  <si>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</si>
  <si>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</si>
  <si>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</si>
  <si>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</si>
  <si>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</si>
  <si>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</si>
  <si>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</si>
  <si>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</si>
  <si>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</si>
  <si>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</si>
  <si>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</si>
  <si>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</si>
  <si>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</si>
  <si>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</si>
  <si>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</si>
  <si>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</si>
  <si>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</si>
  <si>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</si>
  <si>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</si>
  <si>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</si>
  <si>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</si>
  <si>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</si>
  <si>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</si>
  <si>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</si>
  <si>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</si>
  <si>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</si>
  <si>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</si>
  <si>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</si>
  <si>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</si>
  <si>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</si>
  <si>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</si>
  <si>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</si>
  <si>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</si>
  <si>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</si>
  <si>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</si>
  <si>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</si>
  <si>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</si>
  <si>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</si>
  <si>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</si>
  <si>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</si>
  <si>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</si>
  <si>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</si>
  <si>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</si>
  <si>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</si>
  <si>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</si>
  <si>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</si>
  <si>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</si>
  <si>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</si>
  <si>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</si>
  <si>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</si>
  <si>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</si>
  <si>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</si>
  <si>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</si>
  <si>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</si>
  <si>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</si>
  <si>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</si>
  <si>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</si>
  <si>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</si>
  <si>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</si>
  <si>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</si>
  <si>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</si>
  <si>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</si>
  <si>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</si>
  <si>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</si>
  <si>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</si>
  <si>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</si>
  <si>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</si>
  <si>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</si>
  <si>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</si>
  <si>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</si>
  <si>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</si>
  <si>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</si>
  <si>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</si>
  <si>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</si>
  <si>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</si>
  <si>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</si>
  <si>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</si>
  <si>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</si>
  <si>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</si>
  <si>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</si>
  <si>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</si>
  <si>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</si>
  <si>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</si>
  <si>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</si>
  <si>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</si>
  <si>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</si>
  <si>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</si>
  <si>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</si>
  <si>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</si>
  <si>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</si>
  <si>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</si>
  <si>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</si>
  <si>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</si>
  <si>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</si>
  <si>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</si>
  <si>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</si>
  <si>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</si>
  <si>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</si>
  <si>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</si>
  <si>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</si>
  <si>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</si>
  <si>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</si>
  <si>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</si>
  <si>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</si>
  <si>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</si>
  <si>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</si>
  <si>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</si>
  <si>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</si>
  <si>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</si>
  <si>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</si>
  <si>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</si>
  <si>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</si>
  <si>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</si>
  <si>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</si>
  <si>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</si>
  <si>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</si>
  <si>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</si>
  <si>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</si>
  <si>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</si>
  <si>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</si>
  <si>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</si>
  <si>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</si>
  <si>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</si>
  <si>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</si>
  <si>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</si>
  <si>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</si>
  <si>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</si>
  <si>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</si>
  <si>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</si>
  <si>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</si>
  <si>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</si>
  <si>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</si>
  <si>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</si>
  <si>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</si>
  <si>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</si>
  <si>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</si>
  <si>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</si>
  <si>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</si>
  <si>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</si>
  <si>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</si>
  <si>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</si>
  <si>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</si>
  <si>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</si>
  <si>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</si>
  <si>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</si>
  <si>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</si>
  <si>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</si>
  <si>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</si>
  <si>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</si>
  <si>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</si>
  <si>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</si>
  <si>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</si>
  <si>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</si>
  <si>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</si>
  <si>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</si>
  <si>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</si>
  <si>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</si>
  <si>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</si>
  <si>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</si>
  <si>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</si>
  <si>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</si>
  <si>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</si>
  <si>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</si>
  <si>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</si>
  <si>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</si>
  <si>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</si>
  <si>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</si>
  <si>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</si>
  <si>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</si>
  <si>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</si>
  <si>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</si>
  <si>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</si>
  <si>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</si>
  <si>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</si>
  <si>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</si>
  <si>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</si>
  <si>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</si>
  <si>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</si>
  <si>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</si>
  <si>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</si>
  <si>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</si>
  <si>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</si>
  <si>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</si>
  <si>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</si>
  <si>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</si>
  <si>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</si>
  <si>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</si>
  <si>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</si>
  <si>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</si>
  <si>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</si>
  <si>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</si>
  <si>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</si>
  <si>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</si>
  <si>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</si>
  <si>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</si>
  <si>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</si>
  <si>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</si>
  <si>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</si>
  <si>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</si>
  <si>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</si>
  <si>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</si>
  <si>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</si>
  <si>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</si>
  <si>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</si>
  <si>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</si>
  <si>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</si>
  <si>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</si>
  <si>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</si>
  <si>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</si>
  <si>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</si>
  <si>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</si>
  <si>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</si>
  <si>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</si>
  <si>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</si>
  <si>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</si>
  <si>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</si>
  <si>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</si>
  <si>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</si>
  <si>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</si>
  <si>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</si>
  <si>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</si>
  <si>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</si>
  <si>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</si>
  <si>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</si>
  <si>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</si>
  <si>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</si>
  <si>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</si>
  <si>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</si>
  <si>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</si>
  <si>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</si>
  <si>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</si>
  <si>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</si>
  <si>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</si>
  <si>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</si>
  <si>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</si>
  <si>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</si>
  <si>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</si>
  <si>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</si>
  <si>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</si>
  <si>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</si>
  <si>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</si>
  <si>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</si>
  <si>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</si>
  <si>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</si>
  <si>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</si>
  <si>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</si>
  <si>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</si>
  <si>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</si>
  <si>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</si>
  <si>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</si>
  <si>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</si>
  <si>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</si>
  <si>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</si>
  <si>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</si>
  <si>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</si>
  <si>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</si>
  <si>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</si>
  <si>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</si>
  <si>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</si>
  <si>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</si>
  <si>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</si>
  <si>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</si>
  <si>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</si>
  <si>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</si>
  <si>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</si>
  <si>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</si>
  <si>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</si>
  <si>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</si>
  <si>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</si>
  <si>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</si>
  <si>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</si>
  <si>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</si>
  <si>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</si>
  <si>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</si>
  <si>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</si>
  <si>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</si>
  <si>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</si>
  <si>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</si>
  <si>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</si>
  <si>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</si>
  <si>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</si>
  <si>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</si>
  <si>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</si>
  <si>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</si>
  <si>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</si>
  <si>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</si>
  <si>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</si>
  <si>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</si>
  <si>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</si>
  <si>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</si>
  <si>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</si>
  <si>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</si>
  <si>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</si>
  <si>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</si>
  <si>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</si>
  <si>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</si>
  <si>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</si>
  <si>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</si>
  <si>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</si>
  <si>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</si>
  <si>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</si>
  <si>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</si>
  <si>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</si>
  <si>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</si>
  <si>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</si>
  <si>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</si>
  <si>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</si>
  <si>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</si>
  <si>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</si>
  <si>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</si>
  <si>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</si>
  <si>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</si>
  <si>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</si>
  <si>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</si>
  <si>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</si>
  <si>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</si>
  <si>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</si>
  <si>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</si>
  <si>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</si>
  <si>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</si>
  <si>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</si>
  <si>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</si>
  <si>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</si>
  <si>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</si>
  <si>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</si>
  <si>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</si>
  <si>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</si>
  <si>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</si>
  <si>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</si>
  <si>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</si>
  <si>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</si>
  <si>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</si>
  <si>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</si>
  <si>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</si>
  <si>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</si>
  <si>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</si>
  <si>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</si>
  <si>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</si>
  <si>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</si>
  <si>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</si>
  <si>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</si>
  <si>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</si>
  <si>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</si>
  <si>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</si>
  <si>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</si>
  <si>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</si>
  <si>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</si>
  <si>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</si>
  <si>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</si>
  <si>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</si>
  <si>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</si>
  <si>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</si>
  <si>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</si>
  <si>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</si>
  <si>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</si>
  <si>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</si>
  <si>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</si>
  <si>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</si>
  <si>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</si>
  <si>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</si>
  <si>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</si>
  <si>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</si>
  <si>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</si>
  <si>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</si>
  <si>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</si>
  <si>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</si>
  <si>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</si>
  <si>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</si>
  <si>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</si>
  <si>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</si>
  <si>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</si>
  <si>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</si>
  <si>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</si>
  <si>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</si>
  <si>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</si>
  <si>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</si>
  <si>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</si>
  <si>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</si>
  <si>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</si>
  <si>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</si>
  <si>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</si>
  <si>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</si>
  <si>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</si>
  <si>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</si>
  <si>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</si>
  <si>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</si>
  <si>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</si>
  <si>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</si>
  <si>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</si>
  <si>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</si>
  <si>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</si>
  <si>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</si>
  <si>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</si>
  <si>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</si>
  <si>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</si>
  <si>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</si>
  <si>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</si>
  <si>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</si>
  <si>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</si>
  <si>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</si>
  <si>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</si>
  <si>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</si>
  <si>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</si>
  <si>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</si>
  <si>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</si>
  <si>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</si>
  <si>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</si>
  <si>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</si>
  <si>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</si>
  <si>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</si>
  <si>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</si>
  <si>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</si>
  <si>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</si>
  <si>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</si>
  <si>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</si>
  <si>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</si>
  <si>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</si>
  <si>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</si>
  <si>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</si>
  <si>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</si>
  <si>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</si>
  <si>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</si>
  <si>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</si>
  <si>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</si>
  <si>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</si>
  <si>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</si>
  <si>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</si>
  <si>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</si>
  <si>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</si>
  <si>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</si>
  <si>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</si>
  <si>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</si>
  <si>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</si>
  <si>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</si>
  <si>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</si>
  <si>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</si>
  <si>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</si>
  <si>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</si>
  <si>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</si>
  <si>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</si>
  <si>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</si>
  <si>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</si>
  <si>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</si>
  <si>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</si>
  <si>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</si>
  <si>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</si>
  <si>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</si>
  <si>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</si>
  <si>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</si>
  <si>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</si>
  <si>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</si>
  <si>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</si>
  <si>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</si>
  <si>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</si>
  <si>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</si>
  <si>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</si>
  <si>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</si>
  <si>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</si>
  <si>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</si>
  <si>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</si>
  <si>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</si>
  <si>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</si>
  <si>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</si>
  <si>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</si>
  <si>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</si>
  <si>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</si>
  <si>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</si>
  <si>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</si>
  <si>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</si>
  <si>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</si>
  <si>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</si>
  <si>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</si>
  <si>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</si>
  <si>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</si>
  <si>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</si>
  <si>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</si>
  <si>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</si>
  <si>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</si>
  <si>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</si>
  <si>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</si>
  <si>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</si>
  <si>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</si>
  <si>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</si>
  <si>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</si>
  <si>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</si>
  <si>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</si>
  <si>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</si>
  <si>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</si>
  <si>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</si>
  <si>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</si>
  <si>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</si>
  <si>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</si>
  <si>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</si>
  <si>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</si>
  <si>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</si>
  <si>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</si>
  <si>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</si>
  <si>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</si>
  <si>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</si>
  <si>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</si>
  <si>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</si>
  <si>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</si>
  <si>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</si>
  <si>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</si>
  <si>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</si>
  <si>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</si>
  <si>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</si>
  <si>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</si>
  <si>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</si>
  <si>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</si>
  <si>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</si>
  <si>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</si>
  <si>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</si>
  <si>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</si>
  <si>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</si>
  <si>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</si>
  <si>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</si>
  <si>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</si>
  <si>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</si>
  <si>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</si>
  <si>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</si>
  <si>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</si>
  <si>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</si>
  <si>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</si>
  <si>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</si>
  <si>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</si>
  <si>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</si>
  <si>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</si>
  <si>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</si>
  <si>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</si>
  <si>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</si>
  <si>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</si>
  <si>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</si>
  <si>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</si>
  <si>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</si>
  <si>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</si>
  <si>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</si>
  <si>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</si>
  <si>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</si>
  <si>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</si>
  <si>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</si>
  <si>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</si>
  <si>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</si>
  <si>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</si>
  <si>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</si>
  <si>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</si>
  <si>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</si>
  <si>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</si>
  <si>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</si>
  <si>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</si>
  <si>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</si>
  <si>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</si>
  <si>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</si>
  <si>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</si>
  <si>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</si>
  <si>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</si>
  <si>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</si>
  <si>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</si>
  <si>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</si>
  <si>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</si>
  <si>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</si>
  <si>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</si>
  <si>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</si>
  <si>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</si>
  <si>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</si>
  <si>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</si>
  <si>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</si>
  <si>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</si>
  <si>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</si>
  <si>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</si>
  <si>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</si>
  <si>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</si>
  <si>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</si>
  <si>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</si>
  <si>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</si>
  <si>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</si>
  <si>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</si>
  <si>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</si>
  <si>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</si>
  <si>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</si>
  <si>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</si>
  <si>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</si>
  <si>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</si>
  <si>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</si>
  <si>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</si>
  <si>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</si>
  <si>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</si>
  <si>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</si>
  <si>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</si>
  <si>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</si>
  <si>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</si>
  <si>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</si>
  <si>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</si>
  <si>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</si>
  <si>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</si>
  <si>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</si>
  <si>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</si>
  <si>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</si>
  <si>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</si>
  <si>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</si>
  <si>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</si>
  <si>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</si>
  <si>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</si>
  <si>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</si>
  <si>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</si>
  <si>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</si>
  <si>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</si>
  <si>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</si>
  <si>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</si>
  <si>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</si>
  <si>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</si>
  <si>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</si>
  <si>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</si>
  <si>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</si>
  <si>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</si>
  <si>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</si>
  <si>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</si>
  <si>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</si>
  <si>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</si>
  <si>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</si>
  <si>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</si>
  <si>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</si>
  <si>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</si>
  <si>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</si>
  <si>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</si>
  <si>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</si>
  <si>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</si>
  <si>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</si>
  <si>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</si>
  <si>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</si>
  <si>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</si>
  <si>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</si>
  <si>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</si>
  <si>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</si>
  <si>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</si>
  <si>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</si>
  <si>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</si>
  <si>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</si>
  <si>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</si>
  <si>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</si>
  <si>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</si>
  <si>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</si>
  <si>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</si>
  <si>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</si>
  <si>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</si>
  <si>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</si>
  <si>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</si>
  <si>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</si>
  <si>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</si>
  <si>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</si>
  <si>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</si>
  <si>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</si>
  <si>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</si>
  <si>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</si>
  <si>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</si>
  <si>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</si>
  <si>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</si>
  <si>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</si>
  <si>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</si>
  <si>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</si>
  <si>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</si>
  <si>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</si>
  <si>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</si>
  <si>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</si>
  <si>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</si>
  <si>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</si>
  <si>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</si>
  <si>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</si>
  <si>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</si>
  <si>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</si>
  <si>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</si>
  <si>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</si>
  <si>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</si>
  <si>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</si>
  <si>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</si>
  <si>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</si>
  <si>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</si>
  <si>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</si>
  <si>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</si>
  <si>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</si>
  <si>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</si>
  <si>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</si>
  <si>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</si>
  <si>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</si>
  <si>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</si>
  <si>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</si>
  <si>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</si>
  <si>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</si>
  <si>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</si>
  <si>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</si>
  <si>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</si>
  <si>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</si>
  <si>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</si>
  <si>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</si>
  <si>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</si>
  <si>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</si>
  <si>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</si>
  <si>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</si>
  <si>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</si>
  <si>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</si>
  <si>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</si>
  <si>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</si>
  <si>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</si>
  <si>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</si>
  <si>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</si>
  <si>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</si>
  <si>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</si>
  <si>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</si>
  <si>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</si>
  <si>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</si>
  <si>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</si>
  <si>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</si>
  <si>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</si>
  <si>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</si>
  <si>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</si>
  <si>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</si>
  <si>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</si>
  <si>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</si>
  <si>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</si>
  <si>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</si>
  <si>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</si>
  <si>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</si>
  <si>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</si>
  <si>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</si>
  <si>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</si>
  <si>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</si>
  <si>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</si>
  <si>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</si>
  <si>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</si>
  <si>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</si>
  <si>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</si>
  <si>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</si>
  <si>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</si>
  <si>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</si>
  <si>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</si>
  <si>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</si>
  <si>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</si>
  <si>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</si>
  <si>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</si>
  <si>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</si>
  <si>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</si>
  <si>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</si>
  <si>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</si>
  <si>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</si>
  <si>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</si>
  <si>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</si>
  <si>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</si>
  <si>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</si>
  <si>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</si>
  <si>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</si>
  <si>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</si>
  <si>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</si>
  <si>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</si>
  <si>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</si>
  <si>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</si>
  <si>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</si>
  <si>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</si>
  <si>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</si>
  <si>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</si>
  <si>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</si>
  <si>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</si>
  <si>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</si>
  <si>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</si>
  <si>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</si>
  <si>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</si>
  <si>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</si>
  <si>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</si>
  <si>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</si>
  <si>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</si>
  <si>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</si>
  <si>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</si>
  <si>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</si>
  <si>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</si>
  <si>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</si>
  <si>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</si>
  <si>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</si>
  <si>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</si>
  <si>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</si>
  <si>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</si>
  <si>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</si>
  <si>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</si>
  <si>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</si>
  <si>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</si>
  <si>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</si>
  <si>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</si>
  <si>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</si>
  <si>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</si>
  <si>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</si>
  <si>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</si>
  <si>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</si>
  <si>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</si>
  <si>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</si>
  <si>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</si>
  <si>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</si>
  <si>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</si>
  <si>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</si>
  <si>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</si>
  <si>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</si>
  <si>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</si>
  <si>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</si>
  <si>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</si>
  <si>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</si>
  <si>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</si>
  <si>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</si>
  <si>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</si>
  <si>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</si>
  <si>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</si>
  <si>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</si>
  <si>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</si>
  <si>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</si>
  <si>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</si>
  <si>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</si>
  <si>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</si>
  <si>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</si>
  <si>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</si>
  <si>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</si>
  <si>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</si>
  <si>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</si>
  <si>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</si>
  <si>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</si>
  <si>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</si>
  <si>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</si>
  <si>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</si>
  <si>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</si>
  <si>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</si>
  <si>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</si>
  <si>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</si>
  <si>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</si>
  <si>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</si>
  <si>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</si>
  <si>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</si>
  <si>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</si>
  <si>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</si>
  <si>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</si>
  <si>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</si>
  <si>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</si>
  <si>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</si>
  <si>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</si>
  <si>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</si>
  <si>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</si>
  <si>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</si>
  <si>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</si>
  <si>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</si>
  <si>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</si>
  <si>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</si>
  <si>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</si>
  <si>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</si>
  <si>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</si>
  <si>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</si>
  <si>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</si>
  <si>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</si>
  <si>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</si>
  <si>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</si>
  <si>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</si>
  <si>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</si>
  <si>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</si>
  <si>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</si>
  <si>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</si>
  <si>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</si>
  <si>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</si>
  <si>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</si>
  <si>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</si>
  <si>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</si>
  <si>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</si>
  <si>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</si>
  <si>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</si>
  <si>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</si>
  <si>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</si>
  <si>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</si>
  <si>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</si>
  <si>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</si>
  <si>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</si>
  <si>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</si>
  <si>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</si>
  <si>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</si>
  <si>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</si>
  <si>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</si>
  <si>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</si>
  <si>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</si>
  <si>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</si>
  <si>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</si>
  <si>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</si>
  <si>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</si>
  <si>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</si>
  <si>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</si>
  <si>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</si>
  <si>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</si>
  <si>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</si>
  <si>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</si>
  <si>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</si>
  <si>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</si>
  <si>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</si>
  <si>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</si>
  <si>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</si>
  <si>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</si>
  <si>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</si>
  <si>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</si>
  <si>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</si>
  <si>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</si>
  <si>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</si>
  <si>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</si>
  <si>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</si>
  <si>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</si>
  <si>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</si>
  <si>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</si>
  <si>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</si>
  <si>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</si>
  <si>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</si>
  <si>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</si>
  <si>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</si>
  <si>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</si>
  <si>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</si>
  <si>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</si>
  <si>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</si>
  <si>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</si>
  <si>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</si>
  <si>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</si>
  <si>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</si>
  <si>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</si>
  <si>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</si>
  <si>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</si>
  <si>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</si>
  <si>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</si>
  <si>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</si>
  <si>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</si>
  <si>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</si>
  <si>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</si>
  <si>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</si>
  <si>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</si>
  <si>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</si>
  <si>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</si>
  <si>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</si>
  <si>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</si>
  <si>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</si>
  <si>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</si>
  <si>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</si>
  <si>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</si>
  <si>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</si>
  <si>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</si>
  <si>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</si>
  <si>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</si>
  <si>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</si>
  <si>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</si>
  <si>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</si>
  <si>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</si>
  <si>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</si>
  <si>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</si>
  <si>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</si>
  <si>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</si>
  <si>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</si>
  <si>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</si>
  <si>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</si>
  <si>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</si>
  <si>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</si>
  <si>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</si>
  <si>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</si>
  <si>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</si>
  <si>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</si>
  <si>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</si>
  <si>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</si>
  <si>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</si>
  <si>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</si>
  <si>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</si>
  <si>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</si>
  <si>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</si>
  <si>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</si>
  <si>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</si>
  <si>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</si>
  <si>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</si>
  <si>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</si>
  <si>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</si>
  <si>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</si>
  <si>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</si>
  <si>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</si>
  <si>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</si>
  <si>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</si>
  <si>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</si>
  <si>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</si>
  <si>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</si>
  <si>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</si>
  <si>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</si>
  <si>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</si>
  <si>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</si>
  <si>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</si>
  <si>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</si>
  <si>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</si>
  <si>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</si>
  <si>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</si>
  <si>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</si>
  <si>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</si>
  <si>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</si>
  <si>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</si>
  <si>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</si>
  <si>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</si>
  <si>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</si>
  <si>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</si>
  <si>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</si>
  <si>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</si>
  <si>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</si>
  <si>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</si>
  <si>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</si>
  <si>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</si>
  <si>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</si>
  <si>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</si>
  <si>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</si>
  <si>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</si>
  <si>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</si>
  <si>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</si>
  <si>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</si>
  <si>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</si>
  <si>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</si>
  <si>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</si>
  <si>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</si>
  <si>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</si>
  <si>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</si>
  <si>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</si>
  <si>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</si>
  <si>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</si>
  <si>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</si>
  <si>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</si>
  <si>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</si>
  <si>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</si>
  <si>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</si>
  <si>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</si>
  <si>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</si>
  <si>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</si>
  <si>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</si>
  <si>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</si>
  <si>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</si>
  <si>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</si>
  <si>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</si>
  <si>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</si>
  <si>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</si>
  <si>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</si>
  <si>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</si>
  <si>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</si>
  <si>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</si>
  <si>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</si>
  <si>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</si>
  <si>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</si>
  <si>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</si>
  <si>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</si>
  <si>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</si>
  <si>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</si>
  <si>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</si>
  <si>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</si>
  <si>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</si>
  <si>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</si>
  <si>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</si>
  <si>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</si>
  <si>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</si>
  <si>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</si>
  <si>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</si>
  <si>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</si>
  <si>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</si>
  <si>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</si>
  <si>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</si>
  <si>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</si>
  <si>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</si>
  <si>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</si>
  <si>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</si>
  <si>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</si>
  <si>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</si>
  <si>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</si>
  <si>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</si>
  <si>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</si>
  <si>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</si>
  <si>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</si>
  <si>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</si>
  <si>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</si>
  <si>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</si>
  <si>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</si>
  <si>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</si>
  <si>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</si>
  <si>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</si>
  <si>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</si>
  <si>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</si>
  <si>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</si>
  <si>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</si>
  <si>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</si>
  <si>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</si>
  <si>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</si>
  <si>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</si>
  <si>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</si>
  <si>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</si>
  <si>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</si>
  <si>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</si>
  <si>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</si>
  <si>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</si>
  <si>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</si>
  <si>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</si>
  <si>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</si>
  <si>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</si>
  <si>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</si>
  <si>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</si>
  <si>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</si>
  <si>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</si>
  <si>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</si>
  <si>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</si>
  <si>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</si>
  <si>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</si>
  <si>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</si>
  <si>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</si>
  <si>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</si>
  <si>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</si>
  <si>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</si>
  <si>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</si>
  <si>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</si>
  <si>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</si>
  <si>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</si>
  <si>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</si>
  <si>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</si>
  <si>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</si>
  <si>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</si>
  <si>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</si>
  <si>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</si>
  <si>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</si>
  <si>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</si>
  <si>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</si>
  <si>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</si>
  <si>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</si>
  <si>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</si>
  <si>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</si>
  <si>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</si>
  <si>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</si>
  <si>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</si>
  <si>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</si>
  <si>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</si>
  <si>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</si>
  <si>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</si>
  <si>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</si>
  <si>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</si>
  <si>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</si>
  <si>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</si>
  <si>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</si>
  <si>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</si>
  <si>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</si>
  <si>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</si>
  <si>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</si>
  <si>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</si>
  <si>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</si>
  <si>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</si>
  <si>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</si>
  <si>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</si>
  <si>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</si>
  <si>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</si>
  <si>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</si>
  <si>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</si>
  <si>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</si>
  <si>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</si>
  <si>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</si>
  <si>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</si>
  <si>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</si>
  <si>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</si>
  <si>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</si>
  <si>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</si>
  <si>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</si>
  <si>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</si>
  <si>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</si>
  <si>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</si>
  <si>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</si>
  <si>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</si>
  <si>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</si>
  <si>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</si>
  <si>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</si>
  <si>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</si>
  <si>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</si>
  <si>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</si>
  <si>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</si>
  <si>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</si>
  <si>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</si>
  <si>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</si>
  <si>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</si>
  <si>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</si>
  <si>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</si>
  <si>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</si>
  <si>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</si>
  <si>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</si>
  <si>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</si>
  <si>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</si>
  <si>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</si>
  <si>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</si>
  <si>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</si>
  <si>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</si>
  <si>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</si>
  <si>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</si>
  <si>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</si>
  <si>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</si>
  <si>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</si>
  <si>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</si>
  <si>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</si>
  <si>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</si>
  <si>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</si>
  <si>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</si>
  <si>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</si>
  <si>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</si>
  <si>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</si>
  <si>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</si>
  <si>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</si>
  <si>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</si>
  <si>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</si>
  <si>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</si>
  <si>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</si>
  <si>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</si>
  <si>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</si>
  <si>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</si>
  <si>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</si>
  <si>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</si>
  <si>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</si>
  <si>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</si>
  <si>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</si>
  <si>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</si>
  <si>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</si>
  <si>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</si>
  <si>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</si>
  <si>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</si>
  <si>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</si>
  <si>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</si>
  <si>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</si>
  <si>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</si>
  <si>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</si>
  <si>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</si>
  <si>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</si>
  <si>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</si>
  <si>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</si>
  <si>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</si>
  <si>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</si>
  <si>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</si>
  <si>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</si>
  <si>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</si>
  <si>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</si>
  <si>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</si>
  <si>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</si>
  <si>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</si>
  <si>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</si>
  <si>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</si>
  <si>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</si>
  <si>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</si>
  <si>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</si>
  <si>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</si>
  <si>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</si>
  <si>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</si>
  <si>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</si>
  <si>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</si>
  <si>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</si>
  <si>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</si>
  <si>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</si>
  <si>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</si>
  <si>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</si>
  <si>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</si>
  <si>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</si>
  <si>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</si>
  <si>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</si>
  <si>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</si>
  <si>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</si>
  <si>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</si>
  <si>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</si>
  <si>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</si>
  <si>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</si>
  <si>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</si>
  <si>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</si>
  <si>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</si>
  <si>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</si>
  <si>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</si>
  <si>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</si>
  <si>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</si>
  <si>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</si>
  <si>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</si>
  <si>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</si>
  <si>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</si>
  <si>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</si>
  <si>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</si>
  <si>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</si>
  <si>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</si>
  <si>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</si>
  <si>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</si>
  <si>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</si>
  <si>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</si>
  <si>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</si>
  <si>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</si>
  <si>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</si>
  <si>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</si>
  <si>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</si>
  <si>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</si>
  <si>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</si>
  <si>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</si>
  <si>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</si>
  <si>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</si>
  <si>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</si>
  <si>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</si>
  <si>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</si>
  <si>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</si>
  <si>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</si>
  <si>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</si>
  <si>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</si>
  <si>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</si>
  <si>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</si>
  <si>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</si>
  <si>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</si>
  <si>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</si>
  <si>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</si>
  <si>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</si>
  <si>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</si>
  <si>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</si>
  <si>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</si>
  <si>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</si>
  <si>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</si>
  <si>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</si>
  <si>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</si>
  <si>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</si>
  <si>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</si>
  <si>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</si>
  <si>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</si>
  <si>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</si>
  <si>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</si>
  <si>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</si>
  <si>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</si>
  <si>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</si>
  <si>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</si>
  <si>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</si>
  <si>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</si>
  <si>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</si>
  <si>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</si>
  <si>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</si>
  <si>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</si>
  <si>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</si>
  <si>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</si>
  <si>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</si>
  <si>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</si>
  <si>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</si>
  <si>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</si>
  <si>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</si>
  <si>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</si>
  <si>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</si>
  <si>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</si>
  <si>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</si>
  <si>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</si>
  <si>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</si>
  <si>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</si>
  <si>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</si>
  <si>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</si>
  <si>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</si>
  <si>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</si>
  <si>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</si>
  <si>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</si>
  <si>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</si>
  <si>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</si>
  <si>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</si>
  <si>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</si>
  <si>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</si>
  <si>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</si>
  <si>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</si>
  <si>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</si>
  <si>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</si>
  <si>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</si>
  <si>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</si>
  <si>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</si>
  <si>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</si>
  <si>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</si>
  <si>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</si>
  <si>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</si>
  <si>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</si>
  <si>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</si>
  <si>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</si>
  <si>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</si>
  <si>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</si>
  <si>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</si>
  <si>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</si>
  <si>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</si>
  <si>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</si>
  <si>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</si>
  <si>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</si>
  <si>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</si>
  <si>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</si>
  <si>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</si>
  <si>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</si>
  <si>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</si>
  <si>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</si>
  <si>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</si>
  <si>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</si>
  <si>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</si>
  <si>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</si>
  <si>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</si>
  <si>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</si>
  <si>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</si>
  <si>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</si>
  <si>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</si>
  <si>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</si>
  <si>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</si>
  <si>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</si>
  <si>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</si>
  <si>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</si>
  <si>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</si>
  <si>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</si>
  <si>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</si>
  <si>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</si>
  <si>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</si>
  <si>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</si>
  <si>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</si>
  <si>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</si>
  <si>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</si>
  <si>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</si>
  <si>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</si>
  <si>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</si>
  <si>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</si>
  <si>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</si>
  <si>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</si>
  <si>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</si>
  <si>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</si>
  <si>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</si>
  <si>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</si>
  <si>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</si>
  <si>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</si>
  <si>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</si>
  <si>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</si>
  <si>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</si>
  <si>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</si>
  <si>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</si>
  <si>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</si>
  <si>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</si>
  <si>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</si>
  <si>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</si>
  <si>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</si>
  <si>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</si>
  <si>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</si>
  <si>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</si>
  <si>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</si>
  <si>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</si>
  <si>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</si>
  <si>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</si>
  <si>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</si>
  <si>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</si>
  <si>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</si>
  <si>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</si>
  <si>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</si>
  <si>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</si>
  <si>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</si>
  <si>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</si>
  <si>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</si>
  <si>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</si>
  <si>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</si>
  <si>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</si>
  <si>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</si>
  <si>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</si>
  <si>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</si>
  <si>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</si>
  <si>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</si>
  <si>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</si>
  <si>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</si>
  <si>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</si>
  <si>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</si>
  <si>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</si>
  <si>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</si>
  <si>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</si>
  <si>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</si>
  <si>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</si>
  <si>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</si>
  <si>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</si>
  <si>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</si>
  <si>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</si>
  <si>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</si>
  <si>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</si>
  <si>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</si>
  <si>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</si>
  <si>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</si>
  <si>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</si>
  <si>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</si>
  <si>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</si>
  <si>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</si>
  <si>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</si>
  <si>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</si>
  <si>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</si>
  <si>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</si>
  <si>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</si>
  <si>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</si>
  <si>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</si>
  <si>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</si>
  <si>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</si>
  <si>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</si>
  <si>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</si>
  <si>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</si>
  <si>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</si>
  <si>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</si>
  <si>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</si>
  <si>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</si>
  <si>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</si>
  <si>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</si>
  <si>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</si>
  <si>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</si>
  <si>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</si>
  <si>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</si>
  <si>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</si>
  <si>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</si>
  <si>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</si>
  <si>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</si>
  <si>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</si>
  <si>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</si>
  <si>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</si>
  <si>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</si>
  <si>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</si>
  <si>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</si>
  <si>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</si>
  <si>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</si>
  <si>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</si>
  <si>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</si>
  <si>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</si>
  <si>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</si>
  <si>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</si>
  <si>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</si>
  <si>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</si>
  <si>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</si>
  <si>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</si>
  <si>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</si>
  <si>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</si>
  <si>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</si>
  <si>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</si>
  <si>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</si>
  <si>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</si>
  <si>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</si>
  <si>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</si>
  <si>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</si>
  <si>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</si>
  <si>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</si>
  <si>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</si>
  <si>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</si>
  <si>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</si>
  <si>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</si>
  <si>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</si>
  <si>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</si>
  <si>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</si>
  <si>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</si>
  <si>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</si>
  <si>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</si>
  <si>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</si>
  <si>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</si>
  <si>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</si>
  <si>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</si>
  <si>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</si>
  <si>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</si>
  <si>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</si>
  <si>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</si>
  <si>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</si>
  <si>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</si>
  <si>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</si>
  <si>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</si>
  <si>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</si>
  <si>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</si>
  <si>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</si>
  <si>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</si>
  <si>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</si>
  <si>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</si>
  <si>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</si>
  <si>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</si>
  <si>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</si>
  <si>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</si>
  <si>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</si>
  <si>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</si>
  <si>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</si>
  <si>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</si>
  <si>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</si>
  <si>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</si>
  <si>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</si>
  <si>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</si>
  <si>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</si>
  <si>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</si>
  <si>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</si>
  <si>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</si>
  <si>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</si>
  <si>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</si>
  <si>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</si>
  <si>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</si>
  <si>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</si>
  <si>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</si>
  <si>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</si>
  <si>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</si>
  <si>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</si>
  <si>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</si>
  <si>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</si>
  <si>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</si>
  <si>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</si>
  <si>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</si>
  <si>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</si>
  <si>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</si>
  <si>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</si>
  <si>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</si>
  <si>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</si>
  <si>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</si>
  <si>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</si>
  <si>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</si>
  <si>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</si>
  <si>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</si>
  <si>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</si>
  <si>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</si>
  <si>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</si>
  <si>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</si>
  <si>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</si>
  <si>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</si>
  <si>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</si>
  <si>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</si>
  <si>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</si>
  <si>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</si>
  <si>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</si>
  <si>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</si>
  <si>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</si>
  <si>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</si>
  <si>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</si>
  <si>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</si>
  <si>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</si>
  <si>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</si>
  <si>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</si>
  <si>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</si>
  <si>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</si>
  <si>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</si>
  <si>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</si>
  <si>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</si>
  <si>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</si>
  <si>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</si>
  <si>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</si>
  <si>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</si>
  <si>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</si>
  <si>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</si>
  <si>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</si>
  <si>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</si>
  <si>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</si>
  <si>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</si>
  <si>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</si>
  <si>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</si>
  <si>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</si>
  <si>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</si>
  <si>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</si>
  <si>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</si>
  <si>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</si>
  <si>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</si>
  <si>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</si>
  <si>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</si>
  <si>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</si>
  <si>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</si>
  <si>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</si>
  <si>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</si>
  <si>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</si>
  <si>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</si>
  <si>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</si>
  <si>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</si>
  <si>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</si>
  <si>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</si>
  <si>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</si>
  <si>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</si>
  <si>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</si>
  <si>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</si>
  <si>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</si>
  <si>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</si>
  <si>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</si>
  <si>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</si>
  <si>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</si>
  <si>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</si>
  <si>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</si>
  <si>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</si>
  <si>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</si>
  <si>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</si>
  <si>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</si>
  <si>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</si>
  <si>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</si>
  <si>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</si>
  <si>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</si>
  <si>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</si>
  <si>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</si>
  <si>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</si>
  <si>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</si>
  <si>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</si>
  <si>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</si>
  <si>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</si>
  <si>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</si>
  <si>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</si>
  <si>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</si>
  <si>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</si>
  <si>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</si>
  <si>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</si>
  <si>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</si>
  <si>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</si>
  <si>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</si>
  <si>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</si>
  <si>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</si>
  <si>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</si>
  <si>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</si>
  <si>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</si>
  <si>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</si>
  <si>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</si>
  <si>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</si>
  <si>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</si>
  <si>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</si>
  <si>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</si>
  <si>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</si>
  <si>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</si>
  <si>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</si>
  <si>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</si>
  <si>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</si>
  <si>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</si>
  <si>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</si>
  <si>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</si>
  <si>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</si>
  <si>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</si>
  <si>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</si>
  <si>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</si>
  <si>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</si>
  <si>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</si>
  <si>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</si>
  <si>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</si>
  <si>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</si>
  <si>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</si>
  <si>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</si>
  <si>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</si>
  <si>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</si>
  <si>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</si>
  <si>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</si>
  <si>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</si>
  <si>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</si>
  <si>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</si>
  <si>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</si>
  <si>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</si>
  <si>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</si>
  <si>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</si>
  <si>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</si>
  <si>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</si>
  <si>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</si>
  <si>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</si>
  <si>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</si>
  <si>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</si>
  <si>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</si>
  <si>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</si>
  <si>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</si>
  <si>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</si>
  <si>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</si>
  <si>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</si>
  <si>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</si>
  <si>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</si>
  <si>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</si>
  <si>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</si>
  <si>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</si>
  <si>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</si>
  <si>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</si>
  <si>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</si>
  <si>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</si>
  <si>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</si>
  <si>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</si>
  <si>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</si>
  <si>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</si>
  <si>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</si>
  <si>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</si>
  <si>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</si>
  <si>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</si>
  <si>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</si>
  <si>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</si>
  <si>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PCM-20251209-00002992</t>
  </si>
  <si>
    <t>site flapping &amp; ETA 10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</si>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</sst>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0" totalsRowShown="0" headerRowDxfId="96" dataDxfId="95" headerRowBorderDxfId="93" tableBorderDxfId="94" totalsRowBorderDxfId="92">
  <autoFilter ref="A1:L1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8" totalsRowShown="0" headerRowDxfId="79" dataDxfId="78" headerRowBorderDxfId="76" tableBorderDxfId="77" totalsRowBorderDxfId="75">
  <autoFilter ref="A1:L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338.04354270833574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46000.991968634262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46000.991968634262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46000.991968634262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46000.991968634262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46000.991968634262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46000.991968634262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46000.991968634262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46000.991968634262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46000.991968634262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46000.991968634262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46000.991968634262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46000.991968634262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46000.991968634262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46000.991968634262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46000.991968634262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46000.991968634262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46000.991968634262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46000.991968634262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46000.991968634262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46000.991968634262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46000.991968634262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46000.991968634262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46000.991968634262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46000.991968634262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46000.991968634262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46000.991968634262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46000.991968634262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46000.991968634262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46000.991968634262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46000.991968634262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46000.991968634262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46000.991968634262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46000.991968634262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46000.991968634262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46000.991968634262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46000.991968634262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46000.991968634262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46000.991968634262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46000.991968634262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46000.991968634262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46000.991968634262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46000.991968634262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46000.991968634262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46000.991968634262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46000.991968634262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46000.991968634262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46000.991968634262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46000.991968634262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46000.991968634262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46000.991968634262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46000.991968634262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46000.991968634262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46000.991968634262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46000.991968634262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46000.991968634262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46000.991968634262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46000.991968634262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46000.991968634262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46000.991968634262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46000.991968634262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46000.991968634262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46000.991968634262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46000.991968634262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46000.991968634262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46000.991968634262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46000.991968634262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46000.991968634262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46000.991968634262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46000.991968634262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46000.991968634262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46000.991968634262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46000.991968634262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46000.991968634262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46000.991968634262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46000.991968634262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46000.991968634262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46000.991968634262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46000.991968634262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46000.991968634262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46000.991968634262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46000.991968634262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46000.991968634262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46000.991968634262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46000.991968634262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46000.991968634262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46000.991968634262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46000.991968634262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46000.991968634262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46000.991968634262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46000.991968634262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46000.991968634262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46000.991968634262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46000.991968634262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46000.991968634262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46000.991968634262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46000.991968634262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46000.991968634262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46000.991968634262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46000.991968634262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46000.991968634262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46000.991968634262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46000.991968634262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46000.991968634262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46000.991968634262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46000.991968634262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46000.991968634262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46000.991968634262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46000.991968634262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46000.991968634262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46000.991968634262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46000.991968634262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46000.991968634262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46000.991968634262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46000.991968634262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46000.991968634262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46000.991968634262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46000.991968634262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46000.991968634262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46000.991968634262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46000.991968634262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46000.991968634262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46000.991968634262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46000.991968634262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46000.991968634262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46000.991968634262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46000.991968634262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46000.991968634262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46000.991968634262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46000.991968634262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46000.991968634262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46000.991968634262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46000.991968634262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46000.991968634262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46000.991968634262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46000.991968634262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46000.991968634262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46000.991968634262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46000.991968634262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46000.991968634262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46000.991968634262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46000.991968634262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46000.991968634262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46000.991968634262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46000.991968634262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46000.991968634262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46000.991968634262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46000.991968634262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46000.991968634262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46000.991968634262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46000.991968634262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46000.991968634262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46000.991968634262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46000.991968634262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46000.991968634262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46000.991968634262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46000.991968634262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46000.991968634262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46000.991968634262</v>
      </c>
      <c r="H160" s="122"/>
      <c r="I160" s="124" t="str">
        <f>IFERROR(VLOOKUP(D160,DB!A:F,6,0),"")</f>
        <v/>
      </c>
      <c r="J160" s="124" t="str">
        <f>IFERROR(VLOOKUP(D160,DB!A:G,7,0),"")</f>
        <v/>
      </c>
      <c r="K160" s="120"/>
      <c r="L160" s="119" t="str">
        <f>IFERROR(VLOOKUP(D160,DB!A:I,9,0),"")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8"/>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175.9921306713004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16.604549652780406</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3.6365866898195236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0.15436446759849787</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23145</v>
      </c>
      <c r="E7" s="81" t="s">
        <v>39106</v>
      </c>
      <c r="F7" s="71">
        <v>46000.944594907407</v>
      </c>
      <c r="G7" s="98">
        <f ca="1">IFERROR(NOW()-F7,"-")</f>
        <v>4.7373726854857523E-2</v>
      </c>
      <c r="H7" s="97">
        <v>46000.939039351855</v>
      </c>
      <c r="I7" s="18" t="str">
        <f>IFERROR(VLOOKUP(D7,DB!A:F,6,0),"")</f>
        <v>SCECO</v>
      </c>
      <c r="J7" s="18" t="str">
        <f>IFERROR(VLOOKUP(D7,DB!A:G,7,0),"")</f>
        <v>Dead</v>
      </c>
      <c r="K7" s="19" t="s">
        <v>39122</v>
      </c>
      <c r="L7" s="18" t="str">
        <f>IFERROR(VLOOKUP(D7,DB!A:I,9,0),"")</f>
        <v>Latis</v>
      </c>
    </row>
    <row r="8" spans="1:12" ht="31.5" customHeight="1">
      <c r="A8" s="96"/>
      <c r="B8" s="18" t="str">
        <f>IFERROR(VLOOKUP(D8,DB!A:K,11,0),"")</f>
        <v/>
      </c>
      <c r="C8" s="18"/>
      <c r="D8" s="18"/>
      <c r="E8" s="81"/>
      <c r="F8" s="97"/>
      <c r="G8" s="98">
        <f ca="1">IFERROR(NOW()-F8,"-")</f>
        <v>46000.991968634262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46000.991968634262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46000.991968634262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46000.991968634262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46000.991968634262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46000.991968634262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46000.991968634262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46000.991968634262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46000.991968634262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46000.991968634262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46000.991968634262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46000.991968634262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46000.991968634262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46000.991968634262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46000.991968634262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46000.991968634262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46000.991968634262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46000.991968634262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46000.991968634262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46000.991968634262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46000.991968634262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46000.991968634262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46000.991968634262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46000.991968634262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46000.991968634262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46000.991968634262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46000.991968634262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46000.991968634262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46000.991968634262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46000.991968634262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46000.991968634262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46000.991968634262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46000.991968634262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46000.991968634262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46000.991968634262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46000.991968634262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46000.991968634262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46000.991968634262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46000.991968634262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46000.991968634262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46000.991968634262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46000.991968634262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46000.991968634262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46000.991968634262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46000.991968634262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46000.991968634262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46000.991968634262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46000.991968634262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46000.991968634262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46000.991968634262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46000.991968634262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46000.991968634262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46000.991968634262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46000.991968634262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46000.991968634262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46000.991968634262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46000.991968634262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46000.991968634262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46000.991968634262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46000.991968634262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46000.991968634262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46000.991968634262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46000.991968634262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46000.991968634262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46000.991968634262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46000.991968634262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46000.991968634262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46000.991968634262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46000.991968634262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46000.991968634262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46000.991968634262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46000.991968634262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46000.991968634262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46000.991968634262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46000.991968634262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46000.991968634262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46000.991968634262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46000.991968634262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46000.991968634262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46000.991968634262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46000.991968634262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46000.991968634262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46000.991968634262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46000.991968634262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46000.991968634262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46000.991968634262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46000.991968634262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46000.991968634262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46000.991968634262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46000.991968634262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46000.991968634262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46000.991968634262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46000.991968634262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46000.991968634262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46000.991968634262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46000.991968634262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46000.991968634262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46000.991968634262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46000.991968634262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46000.991968634262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46000.991968634262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46000.991968634262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46000.991968634262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46000.991968634262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46000.991968634262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46000.991968634262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46000.991968634262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46000.991968634262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46000.991968634262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46000.991968634262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46000.991968634262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46000.991968634262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46000.991968634262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46000.991968634262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46000.991968634262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46000.991968634262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46000.991968634262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46000.991968634262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46000.991968634262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46000.991968634262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46000.991968634262</v>
      </c>
      <c r="H128" s="97"/>
      <c r="I128" s="18" t="str">
        <f>IFERROR(VLOOKUP(D128,DB!A:F,6,0),"")</f>
        <v/>
      </c>
      <c r="J128" s="18" t="str">
        <f>IFERROR(VLOOKUP(D128,DB!A:G,7,0),"")</f>
        <v/>
      </c>
      <c r="K128" s="19"/>
      <c r="L128" s="18" t="str">
        <f>IFERROR(VLOOKUP(D128,DB!A:I,9,0),"")</f>
        <v/>
      </c>
    </row>
    <row r="129" spans="1:12" ht="31.5" customHeight="1">
      <c r="A129" s="146"/>
      <c r="B129" s="147" t="str">
        <f>IFERROR(VLOOKUP(D129,DB!A:K,11,0),"")</f>
        <v/>
      </c>
      <c r="C129" s="147"/>
      <c r="D129" s="147"/>
      <c r="E129" s="147"/>
      <c r="F129" s="148"/>
      <c r="G129" s="149">
        <f ca="1">IFERROR(NOW()-F129,"-")</f>
        <v>46000.991968634262</v>
      </c>
      <c r="H129" s="148"/>
      <c r="I129" s="147" t="str">
        <f>IFERROR(VLOOKUP(D129,DB!A:F,6,0),"")</f>
        <v/>
      </c>
      <c r="J129" s="147" t="str">
        <f>IFERROR(VLOOKUP(D129,DB!A:G,7,0),"")</f>
        <v/>
      </c>
      <c r="K129" s="150"/>
      <c r="L129" s="147" t="str">
        <f>IFERROR(VLOOKUP(D129,DB!A:I,9,0),"")</f>
        <v/>
      </c>
    </row>
    <row r="130" spans="1:12" ht="31.5" customHeight="1">
      <c r="A130" s="96"/>
      <c r="B130" s="18" t="str">
        <f>IFERROR(VLOOKUP(D130,DB!A:K,11,0),"")</f>
        <v/>
      </c>
      <c r="C130" s="18"/>
      <c r="D130" s="18"/>
      <c r="E130" s="18"/>
      <c r="F130" s="97"/>
      <c r="G130" s="98">
        <f ca="1">IFERROR(NOW()-F130,"-")</f>
        <v>46000.991968634262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46000.991968634262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46000.991968634262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46000.991968634262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46000.991968634262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46000.991968634262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46000.991968634262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46000.991968634262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46000.991968634262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46000.991968634262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46000.991968634262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46000.991968634262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46000.991968634262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46000.991968634262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46000.991968634262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46000.991968634262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46000.991968634262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46000.991968634262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46000.991968634262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46000.991968634262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46000.991968634262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46000.991968634262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46000.991968634262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46000.991968634262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46000.991968634262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46000.991968634262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46000.991968634262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46000.991968634262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46000.991968634262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46000.991968634262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46000.991968634262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46000.991968634262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46000.991968634262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46000.991968634262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46000.991968634262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46000.991968634262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46000.991968634262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46000.991968634262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46000.991968634262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46000.991968634262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46000.991968634262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46000.991968634262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46000.991968634262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46000.991968634262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46000.991968634262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46000.991968634262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46000.991968634262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46000.991968634262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46000.991968634262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46000.991968634262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46000.991968634262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46000.991968634262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46000.991968634262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46000.991968634262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46000.991968634262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46000.991968634262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46000.991968634262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46000.991968634262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46000.991968634262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46000.991968634262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46000.991968634262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46000.991968634262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46000.991968634262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46000.991968634262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46000.991968634262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46000.991968634262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46000.991968634262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46000.991968634262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46000.991968634262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46000.991968634262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46000.991968634262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46000.991968634262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46000.991968634262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46000.991968634262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46000.991968634262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46000.991968634262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46000.991968634262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46000.991968634262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46000.991968634262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46000.991968634262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46000.991968634262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46000.991968634262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46000.991968634262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46000.991968634262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46000.991968634262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46000.991968634262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46000.991968634262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46000.991968634262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46000.991968634262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46000.991968634262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46000.991968634262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46000.991968634262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46000.991968634262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46000.991968634262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46000.991968634262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46000.991968634262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46000.991968634262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46000.991968634262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46000.991968634262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46000.991968634262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46000.991968634262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46000.991968634262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46000.991968634262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46000.991968634262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46000.991968634262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46000.991968634262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46000.991968634262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46000.991968634262</v>
      </c>
      <c r="H237" s="97"/>
      <c r="I237" s="18" t="str">
        <f>IFERROR(VLOOKUP(D237,DB!A:F,6,0),"")</f>
        <v/>
      </c>
      <c r="J237" s="18" t="str">
        <f>IFERROR(VLOOKUP(D237,DB!A:G,7,0),"")</f>
        <v/>
      </c>
      <c r="K237" s="19"/>
      <c r="L237" s="18" t="str">
        <f>IFERROR(VLOOKUP(D237,DB!A:I,9,0),"")</f>
        <v/>
      </c>
    </row>
    <row r="238" spans="1:12" ht="31.5" customHeight="1">
      <c r="A238" s="146"/>
      <c r="B238" s="147" t="str">
        <f>IFERROR(VLOOKUP(D238,DB!A:K,11,0),"")</f>
        <v/>
      </c>
      <c r="C238" s="147"/>
      <c r="D238" s="147"/>
      <c r="E238" s="147"/>
      <c r="F238" s="148"/>
      <c r="G238" s="149">
        <f ca="1">IFERROR(NOW()-F238,"-")</f>
        <v>46000.991968634262</v>
      </c>
      <c r="H238" s="148"/>
      <c r="I238" s="147" t="str">
        <f>IFERROR(VLOOKUP(D238,DB!A:F,6,0),"")</f>
        <v/>
      </c>
      <c r="J238" s="147" t="str">
        <f>IFERROR(VLOOKUP(D238,DB!A:G,7,0),"")</f>
        <v/>
      </c>
      <c r="K238" s="150"/>
      <c r="L238" s="147" t="str">
        <f>IFERROR(VLOOKUP(D238,DB!A:I,9,0),"")</f>
        <v/>
      </c>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46000.991968634262</v>
      </c>
      <c r="H2" s="153"/>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46000.991968634262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46000.991968634262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46000.991968634262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46000.991968634262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46000.991968634262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46000.991968634262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46000.991968634262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46000.991968634262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46000.991968634262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46000.991968634262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46000.991968634262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46000.991968634262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46000.991968634262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46000.991968634262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46000.991968634262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46000.991968634262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46000.991968634262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46000.991968634262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46000.991968634262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46000.991968634262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46000.991968634262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46000.991968634262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46000.991968634262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46000.991968634262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46000.991968634262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46000.991968634262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46000.991968634262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46000.991968634262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46000.991968634262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46000.991968634262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46000.991968634262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46000.991968634262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46000.991968634262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46000.991968634262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46000.991968634262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46000.991968634262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46000.991968634262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46000.991968634262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46000.991968634262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46000.991968634262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46000.991968634262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46000.991968634262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46000.991968634262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46000.991968634262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46000.991968634262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46000.991968634262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46000.991968634262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46000.991968634262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46000.991968634262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46000.991968634262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46000.991968634262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46000.991968634262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46000.991968634262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46000.991968634262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46000.991968634262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46000.991968634262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46000.991968634262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46000.991968634262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46000.991968634262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46000.991968634262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46000.991968634262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46000.991968634262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46000.991968634262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46000.991968634262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46000.991968634262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46000.991968634262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46000.991968634262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46000.991968634262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46000.991968634262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46000.991968634262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46000.991968634262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46000.991968634262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46000.991968634262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46000.991968634262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46000.991968634262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46000.991968634262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46000.991968634262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46000.991968634262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46000.991968634262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46000.991968634262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46000.991968634262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46000.991968634262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46000.991968634262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46000.991968634262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46000.991968634262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46000.991968634262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46000.991968634262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46000.991968634262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46000.991968634262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46000.991968634262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46000.991968634262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46000.991968634262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46000.991968634262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46000.991968634262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46000.991968634262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46000.991968634262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46000.991968634262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46000.991968634262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46000.991968634262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46000.991968634262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46000.991968634262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46000.991968634262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46000.991968634262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46000.991968634262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46000.991968634262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46000.991968634262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46000.991968634262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46000.991968634262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46000.991968634262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46000.991968634262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46000.991968634262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46000.991968634262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46000.991968634262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46000.991968634262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46000.991968634262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46000.991968634262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46000.991968634262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46000.991968634262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46000.991968634262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46000.991968634262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46000.991968634262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46000.991968634262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46000.991968634262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46000.991968634262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46000.991968634262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46000.991968634262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46000.991968634262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46000.991968634262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46000.991968634262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46000.991968634262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46000.991968634262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46000.991968634262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46000.991968634262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46000.991968634262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46000.991968634262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46000.991968634262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46000.991968634262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46000.991968634262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46000.991968634262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46000.991968634262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46000.991968634262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46000.991968634262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46000.991968634262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46000.991968634262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46000.991968634262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46000.991968634262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46000.991968634262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46000.991968634262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46000.991968634262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46000.991968634262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46000.991968634262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46000.991968634262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46000.991968634262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46000.991968634262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46000.991968634262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46000.991968634262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46000.991968634262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46000.991968634262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46000.991968634262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46000.991968634262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46000.991968634262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46000.991968634262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46000.991968634262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46000.991968634262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46000.991968634262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46000.991968634262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46000.991968634262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46000.991968634262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46000.991968634262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46000.991968634262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46000.991968634262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46000.991968634262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46000.991968634262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46000.991968634262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46000.991968634262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46000.991968634262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46000.991968634262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46000.991968634262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46000.991968634262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46000.991968634262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46000.991968634262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46000.991968634262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46000.991968634262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46000.991968634262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46000.991968634262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46000.991968634262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46000.991968634262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46000.991968634262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46000.991968634262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46000.991968634262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46000.991968634262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46000.991968634262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46000.991968634262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46000.991968634262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46000.991968634262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46000.991968634262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46000.991968634262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46000.991968634262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46000.991968634262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46000.991968634262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46000.991968634262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46000.991968634262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46000.991968634262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46000.991968634262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46000.991968634262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46000.991968634262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46000.991968634262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46000.991968634262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46000.991968634262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46000.991968634262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46000.991968634262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46000.991968634262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46000.991968634262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46000.991968634262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46000.991968634262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46000.991968634262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46000.991968634262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46000.991968634262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46000.991968634262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46000.991968634262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46000.991968634262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46000.991968634262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46000.991968634262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46000.991968634262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46000.991968634262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46000.991968634262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46000.991968634262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46000.991968634262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46000.991968634262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46000.991968634262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46000.991968634262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46000.991968634262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46000.991968634262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46000.991968634262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46000.991968634262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46000.991968634262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46000.991968634262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46000.991968634262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46000.991968634262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46000.991968634262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46000.991968634262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46000.991968634262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46000.991968634262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46000.991968634262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46000.991968634262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46000.991968634262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46000.991968634262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46000.991968634262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46000.991968634262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46000.991968634262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46000.991968634262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46000.991968634262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46000.991968634262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46000.991968634262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46000.991968634262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46000.991968634262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46000.991968634262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46000.991968634262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46000.991968634262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46000.991968634262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46000.991968634262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46000.991968634262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46000.991968634262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46000.991968634262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46000.991968634262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46000.991968634262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46000.991968634262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46000.991968634262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46000.991968634262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46000.991968634262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46000.991968634262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46000.991968634262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46000.991968634262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46000.991968634262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46000.991968634262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46000.991968634262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46000.991968634262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46000.991968634262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46000.991968634262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46000.991968634262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46000.991968634262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46000.991968634262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46000.991968634262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46000.991968634262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46000.991968634262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46000.991968634262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46000.991968634262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46000.991968634262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46000.991968634262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46000.991968634262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46000.991968634262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46000.991968634262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46000.991968634262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46000.991968634262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46000.991968634262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46000.991968634262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46000.991968634262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46000.991968634262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46000.991968634262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46000.991968634262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46000.991968634262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46000.991968634262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46000.991968634262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46000.991968634262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46000.991968634262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46000.991968634262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46000.991968634262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46000.991968634262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46000.991968634262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46000.991968634262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46000.991968634262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46000.991968634262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46000.991968634262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46000.991968634262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46000.991968634262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46000.991968634262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46000.991968634262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46000.991968634262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46000.991968634262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46000.991968634262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46000.991968634262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46000.991968634262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46000.991968634262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46000.991968634262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46000.991968634262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46000.991968634262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46000.991968634262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46000.991968634262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46000.991968634262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46000.991968634262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46000.991968634262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46000.991968634262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46000.991968634262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46000.991968634262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46000.991968634262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46000.991968634262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46000.991968634262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46000.991968634262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46000.991968634262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46000.991968634262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46000.991968634262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46000.991968634262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46000.991968634262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46000.991968634262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46000.991968634262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46000.991968634262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46000.991968634262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46000.991968634262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46000.991968634262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46000.991968634262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46000.991968634262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46000.991968634262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46000.991968634262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46000.991968634262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46000.991968634262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46000.991968634262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46000.991968634262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46000.991968634262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46000.991968634262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46000.991968634262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46000.991968634262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46000.991968634262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46000.991968634262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46000.991968634262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46000.991968634262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46000.991968634262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46000.991968634262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46000.991968634262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46000.991968634262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46000.991968634262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46000.991968634262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46000.991968634262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46000.991968634262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46000.991968634262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46000.991968634262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46000.991968634262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46000.991968634262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46000.991968634262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46000.991968634262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46000.991968634262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46000.991968634262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46000.991968634262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46000.991968634262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46000.991968634262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46000.991968634262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46000.991968634262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46000.991968634262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46000.991968634262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46000.991968634262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46000.991968634262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46000.991968634262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46000.991968634262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46000.991968634262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46000.991968634262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46000.991968634262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46000.991968634262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46000.991968634262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46000.991968634262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46000.991968634262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46000.991968634262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46000.991968634262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46000.991968634262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46000.991968634262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46000.991968634262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46000.991968634262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46000.991968634262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46000.991968634262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46000.991968634262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46000.991968634262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46000.991968634262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46000.991968634262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46000.991968634262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46000.991968634262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46000.991968634262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46000.991968634262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46000.991968634262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46000.991968634262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46000.991968634262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46000.991968634262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46000.991968634262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46000.991968634262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46000.991968634262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46000.991968634262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46000.991968634262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46000.991968634262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46000.991968634262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46000.991968634262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46000.991968634262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46000.991968634262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46000.991968634262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46000.991968634262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46000.991968634262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46000.991968634262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46000.991968634262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46000.991968634262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46000.991968634262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46000.991968634262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46000.991968634262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46000.991968634262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46000.991968634262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46000.991968634262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46000.991968634262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46000.991968634262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46000.991968634262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46000.991968634262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46000.991968634262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46000.991968634262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46000.991968634262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46000.991968634262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46000.991968634262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46000.991968634262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46000.991968634262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46000.991968634262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46000.991968634262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46000.991968634262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46000.991968634262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46000.991968634262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46000.991968634262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46000.991968634262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46000.991968634262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46000.991968634262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46000.991968634262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46000.991968634262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46000.991968634262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46000.991968634262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46000.991968634262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46000.991968634262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46000.991968634262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46000.991968634262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46000.991968634262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46000.991968634262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46000.991968634262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46000.991968634262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46000.991968634262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46000.991968634262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46000.991968634262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46000.991968634262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46000.991968634262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46000.991968634262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46000.991968634262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46000.991968634262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46000.991968634262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46000.991968634262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46000.991968634262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46000.991968634262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46000.991968634262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46000.991968634262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46000.991968634262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46000.991968634262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46000.991968634262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46000.991968634262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46000.991968634262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46000.991968634262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46000.991968634262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46000.991968634262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46000.991968634262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46000.991968634262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46000.991968634262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46000.991968634262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46000.991968634262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46000.991968634262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46000.991968634262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46000.991968634262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46000.991968634262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46000.991968634262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46000.991968634262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46000.991968634262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46000.991968634262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46000.991968634262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46000.991968634262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46000.991968634262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46000.991968634262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46000.991968634262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46000.991968634262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46000.991968634262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46000.991968634262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46000.991968634262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46000.991968634262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46000.991968634262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46000.991968634262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46000.991968634262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46000.991968634262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46000.991968634262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46000.991968634262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46000.991968634262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46000.991968634262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46000.991968634262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46000.991968634262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46000.991968634262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46000.991968634262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46000.991968634262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46000.991968634262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46000.991968634262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46000.991968634262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46000.991968634262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46000.991968634262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46000.991968634262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46000.991968634262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46000.991968634262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46000.991968634262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46000.991968634262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46000.991968634262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46000.991968634262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46000.991968634262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46000.991968634262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46000.991968634262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46000.991968634262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46000.991968634262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46000.991968634262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46000.991968634262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46000.991968634262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46000.991968634262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46000.991968634262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46000.991968634262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46000.991968634262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46000.991968634262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46000.991968634262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46000.991968634262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46000.991968634262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46000.991968634262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46000.991968634262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46000.991968634262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46000.991968634262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46000.991968634262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46000.991968634262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46000.991968634262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46000.991968634262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46000.991968634262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46000.991968634262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46000.991968634262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46000.991968634262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46000.991968634262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46000.991968634262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46000.991968634262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46000.991968634262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46000.991968634262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46000.991968634262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46000.991968634262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46000.991968634262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46000.991968634262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46000.991968634262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46000.991968634262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46000.991968634262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46000.991968634262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46000.991968634262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46000.991968634262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46000.991968634262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46000.991968634262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46000.991968634262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46000.991968634262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46000.991968634262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46000.991968634262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46000.991968634262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46000.991968634262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46000.991968634262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46000.991968634262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46000.991968634262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46000.991968634262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46000.991968634262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46000.991968634262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46000.991968634262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46000.991968634262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46000.991968634262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46000.991968634262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46000.991968634262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46000.991968634262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46000.991968634262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46000.991968634262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46000.991968634262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46000.991968634262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46000.991968634262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46000.991968634262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46000.991968634262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46000.991968634262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46000.991968634262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46000.991968634262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46000.991968634262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46000.991968634262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46000.991968634262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46000.991968634262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46000.991968634262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46000.991968634262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46000.991968634262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46000.991968634262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46000.991968634262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46000.991968634262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46000.991968634262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46000.991968634262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46000.991968634262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46000.991968634262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46000.991968634262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46000.991968634262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46000.991968634262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46000.991968634262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46000.991968634262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46000.991968634262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46000.991968634262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46000.991968634262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46000.991968634262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46000.991968634262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46000.991968634262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46000.991968634262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46000.991968634262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46000.991968634262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46000.991968634262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46000.991968634262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46000.991968634262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46000.991968634262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46000.991968634262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46000.991968634262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46000.991968634262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46000.991968634262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46000.991968634262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46000.991968634262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46000.991968634262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46000.991968634262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46000.991968634262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46000.991968634262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46000.991968634262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46000.991968634262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46000.991968634262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46000.991968634262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46000.991968634262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46000.991968634262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46000.991968634262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46000.991968634262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46000.991968634262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46000.991968634262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46000.991968634262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46000.991968634262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46000.991968634262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46000.991968634262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46000.991968634262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46000.991968634262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46000.991968634262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46000.991968634262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46000.991968634262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46000.991968634262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46000.991968634262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46000.991968634262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46000.991968634262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46000.991968634262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46000.991968634262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46000.991968634262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46000.991968634262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46000.991968634262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46000.991968634262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46000.991968634262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46000.991968634262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46000.991968634262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46000.991968634262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46000.991968634262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46000.991968634262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46000.991968634262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46000.991968634262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46000.991968634262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46000.991968634262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46000.991968634262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46000.991968634262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46000.991968634262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46000.991968634262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46000.991968634262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46000.991968634262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46000.991968634262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46000.991968634262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46000.991968634262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46000.991968634262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46000.991968634262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46000.991968634262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46000.991968634262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46000.991968634262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46000.991968634262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46000.991968634262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46000.991968634262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46000.991968634262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46000.991968634262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46000.991968634262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46000.991968634262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46000.991968634262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46000.991968634262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46000.991968634262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46000.991968634262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46000.991968634262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46000.991968634262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46000.991968634262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46000.991968634262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46000.991968634262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46000.991968634262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46000.991968634262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46000.991968634262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46000.991968634262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46000.991968634262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46000.991968634262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46000.991968634262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46000.991968634262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46000.991968634262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46000.991968634262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46000.991968634262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46000.991968634262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46000.991968634262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46000.991968634262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46000.991968634262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46000.991968634262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46000.991968634262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46000.991968634262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46000.991968634262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46000.991968634262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46000.991968634262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46000.991968634262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46000.991968634262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46000.991968634262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46000.991968634262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46000.991968634262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46000.991968634262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46000.991968634262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46000.991968634262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46000.991968634262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46000.991968634262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46000.991968634262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46000.991968634262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46000.991968634262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46000.991968634262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46000.991968634262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46000.991968634262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46000.991968634262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46000.991968634262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46000.991968634262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46000.991968634262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46000.991968634262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46000.991968634262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46000.991968634262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46000.991968634262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46000.991968634262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46000.991968634262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46000.991968634262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46000.991968634262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46000.991968634262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46000.991968634262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46000.991968634262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46000.991968634262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46000.991968634262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46000.991968634262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46000.991968634262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46000.991968634262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46000.991968634262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46000.991968634262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46000.991968634262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46000.991968634262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46000.991968634262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46000.991968634262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46000.991968634262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46000.991968634262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46000.991968634262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46000.991968634262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46000.991968634262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46000.991968634262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46000.991968634262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46000.991968634262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46000.991968634262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46000.991968634262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46000.991968634262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46000.991968634262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46000.991968634262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46000.991968634262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46000.991968634262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46000.991968634262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46000.991968634262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46000.991968634262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46000.991968634262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46000.991968634262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46000.991968634262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46000.991968634262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46000.991968634262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46000.991968634262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46000.991968634262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46000.991968634262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46000.991968634262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46000.991968634262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46000.991968634262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46000.991968634262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46000.991968634262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46000.991968634262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46000.991968634262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46000.991968634262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46000.991968634262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46000.991968634262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46000.991968634262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46000.991968634262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46000.991968634262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46000.991968634262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46000.991968634262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46000.991968634262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46000.991968634262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46000.991968634262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46000.991968634262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46000.991968634262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46000.991968634262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46000.991968634262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46000.991968634262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46000.991968634262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46000.991968634262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46000.991968634262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46000.991968634262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46000.991968634262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46000.991968634262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46000.991968634262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46000.991968634262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46000.991968634262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46000.991968634262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46000.991968634262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46000.991968634262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46000.991968634262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46000.991968634262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46000.991968634262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46000.991968634262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46000.991968634262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46000.991968634262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46000.991968634262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46000.991968634262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46000.991968634262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46000.991968634262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46000.991968634262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46000.991968634262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46000.991968634262</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297.51125104166567</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2.1978251157415798</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46000.991968634262</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40" ca="1" si="1">IFERROR(NOW()-F5,"")</f>
        <v>0.67373946759471437</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5.6679282410186715E-2</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0.25806817130069248</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46000.991968634262</v>
      </c>
      <c r="H8" s="91">
        <v>46000.54583333333</v>
      </c>
      <c r="I8" s="107" t="str">
        <f>IFERROR(VLOOKUP(D8,DB!A:F,6,0),"")</f>
        <v>SCECO</v>
      </c>
      <c r="J8" s="107" t="str">
        <f>IFERROR(VLOOKUP(D8,DB!A:G,7,0),"")</f>
        <v>Dead+Good</v>
      </c>
      <c r="K8" s="93" t="s">
        <v>39134</v>
      </c>
      <c r="L8" s="87" t="str">
        <f>IFERROR(VLOOKUP(D8,DB!A:I,9,0),"")</f>
        <v>Latis</v>
      </c>
    </row>
    <row r="9" spans="1:16" ht="15" customHeight="1">
      <c r="A9" s="107" t="s">
        <v>39127</v>
      </c>
      <c r="B9" s="107" t="str">
        <f>IFERROR(VLOOKUP(D9,DB!A:K,11,0),"")</f>
        <v>R4</v>
      </c>
      <c r="C9" s="89">
        <v>1</v>
      </c>
      <c r="D9" s="87" t="s">
        <v>29641</v>
      </c>
      <c r="E9" s="90" t="s">
        <v>39106</v>
      </c>
      <c r="F9" s="91"/>
      <c r="G9" s="92">
        <f t="shared" ca="1" si="1"/>
        <v>46000.991968634262</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46000.991968634262</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46000.991968634262</v>
      </c>
      <c r="H11" s="91">
        <v>46000.566666666666</v>
      </c>
      <c r="I11" s="107" t="str">
        <f>IFERROR(VLOOKUP(D11,DB!A:F,6,0),"")</f>
        <v>SCECO</v>
      </c>
      <c r="J11" s="107" t="str">
        <f>IFERROR(VLOOKUP(D11,DB!A:G,7,0),"")</f>
        <v>Dead</v>
      </c>
      <c r="K11" s="93" t="s">
        <v>39132</v>
      </c>
      <c r="L11" s="87" t="str">
        <f>IFERROR(VLOOKUP(D11,DB!A:I,9,0),"")</f>
        <v>Latis</v>
      </c>
    </row>
    <row r="12" spans="1:16" ht="15" customHeight="1">
      <c r="A12" s="107" t="s">
        <v>39127</v>
      </c>
      <c r="B12" s="107" t="str">
        <f>IFERROR(VLOOKUP(D12,DB!A:K,11,0),"")</f>
        <v>R4</v>
      </c>
      <c r="C12" s="89">
        <v>1</v>
      </c>
      <c r="D12" s="87" t="s">
        <v>37399</v>
      </c>
      <c r="E12" s="90" t="s">
        <v>39106</v>
      </c>
      <c r="F12" s="91"/>
      <c r="G12" s="92">
        <f t="shared" ca="1" si="1"/>
        <v>46000.991968634262</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46000.991968634262</v>
      </c>
      <c r="H13" s="91">
        <v>46000.472222222219</v>
      </c>
      <c r="I13" s="107" t="str">
        <f>IFERROR(VLOOKUP(D13,DB!A:F,6,0),"")</f>
        <v>SCECO</v>
      </c>
      <c r="J13" s="107" t="str">
        <f>IFERROR(VLOOKUP(D13,DB!A:G,7,0),"")</f>
        <v>Dead</v>
      </c>
      <c r="K13" s="93" t="s">
        <v>39132</v>
      </c>
      <c r="L13" s="87" t="str">
        <f>IFERROR(VLOOKUP(D13,DB!A:I,9,0),"")</f>
        <v>Latis</v>
      </c>
    </row>
    <row r="14" spans="1:16" ht="15" customHeight="1">
      <c r="A14" s="107" t="s">
        <v>39127</v>
      </c>
      <c r="B14" s="107" t="str">
        <f>IFERROR(VLOOKUP(D14,DB!A:K,11,0),"")</f>
        <v>R4</v>
      </c>
      <c r="C14" s="89">
        <v>1</v>
      </c>
      <c r="D14" s="87" t="s">
        <v>36539</v>
      </c>
      <c r="E14" s="90" t="s">
        <v>39106</v>
      </c>
      <c r="F14" s="91"/>
      <c r="G14" s="92">
        <f t="shared" ca="1" si="1"/>
        <v>46000.991968634262</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
      </c>
      <c r="C15" s="89"/>
      <c r="D15" s="87"/>
      <c r="E15" s="90"/>
      <c r="F15" s="91"/>
      <c r="G15" s="92">
        <f t="shared" ca="1" si="1"/>
        <v>46000.991968634262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46000.991968634262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46000.991968634262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46000.991968634262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46000.991968634262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46000.991968634262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46000.991968634262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46000.991968634262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46000.991968634262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46000.991968634262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46000.991968634262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46000.991968634262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46000.991968634262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46000.991968634262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46000.991968634262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46000.991968634262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46000.991968634262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46000.991968634262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46000.991968634262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46000.991968634262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46000.991968634262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46000.991968634262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46000.991968634262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46000.991968634262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46000.991968634262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46000.991968634262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46000.991968634262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46000.991968634262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46000.991968634262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46000.991968634262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46000.991968634262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46000.991968634262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46000.991968634262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46000.991968634262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46000.991968634262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46000.991968634262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46000.991968634262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46000.991968634262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46000.991968634262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46000.991968634262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46000.991968634262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46000.991968634262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46000.991968634262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46000.991968634262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46000.991968634262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46000.991968634262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46000.991968634262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46000.991968634262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46000.991968634262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46000.991968634262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46000.991968634262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46000.991968634262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46000.991968634262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46000.991968634262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46000.991968634262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46000.991968634262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46000.991968634262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46000.991968634262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46000.991968634262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46000.991968634262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46000.991968634262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46000.991968634262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46000.991968634262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46000.991968634262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46000.991968634262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46000.991968634262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46000.991968634262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46000.991968634262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46000.991968634262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46000.991968634262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46000.991968634262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46000.991968634262</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tabSelected="1"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109.15990844907355</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39109</v>
      </c>
      <c r="F3" s="38">
        <v>45926.188877314817</v>
      </c>
      <c r="G3" s="102">
        <f t="shared" ref="G3" ca="1" si="0">IFERROR(NOW()-F3,"")</f>
        <v>74.80309131944523</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39109</v>
      </c>
      <c r="F4" s="104">
        <v>45948.661111111112</v>
      </c>
      <c r="G4" s="105">
        <f t="shared" ref="G4" ca="1" si="1">IFERROR(NOW()-F4,"")</f>
        <v>52.330857523149461</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19.618670023148297</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3.884480208333116</v>
      </c>
      <c r="H6" s="38">
        <v>45997.093599537038</v>
      </c>
      <c r="I6" s="37" t="str">
        <f>IFERROR(VLOOKUP(D6,DB!A:F,6,0),"")</f>
        <v>SCECO</v>
      </c>
      <c r="J6" s="37" t="str">
        <f>IFERROR(VLOOKUP(D6,DB!A:G,7,0),"")</f>
        <v>In progress</v>
      </c>
      <c r="K6" s="37" t="s">
        <v>39144</v>
      </c>
      <c r="L6" s="37" t="str">
        <f>IFERROR(VLOOKUP(D6,DB!A:I,9,0),"")</f>
        <v>Latis</v>
      </c>
    </row>
    <row r="7" spans="1:13">
      <c r="A7" s="37"/>
      <c r="B7" s="37" t="str">
        <f>IFERROR(VLOOKUP(D7,DB!A:K,11,0),"")</f>
        <v/>
      </c>
      <c r="C7" s="37"/>
      <c r="D7" s="37"/>
      <c r="E7" s="37"/>
      <c r="F7" s="38"/>
      <c r="G7" s="131">
        <f ca="1">IFERROR(NOW()-F7,"")</f>
        <v>46000.991968634262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46000.991968634262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46000.991968634262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46000.991968634262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46000.991968634262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46000.991968634262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46000.991968634262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46000.991968634262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46000.991968634262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46000.991968634262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46000.991968634262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46000.991968634262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46000.991968634262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46000.991968634262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46000.991968634262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46000.991968634262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46000.991968634262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46000.991968634262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46000.991968634262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46000.991968634262</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2</v>
      </c>
      <c r="D2" s="115" t="s">
        <v>39042</v>
      </c>
      <c r="E2" s="138" t="s">
        <v>39106</v>
      </c>
      <c r="F2" s="117">
        <v>46000.808553240742</v>
      </c>
      <c r="G2" s="72">
        <f t="shared" ref="G2:G10" ca="1" si="0">IFERROR(NOW()-F2,"-")</f>
        <v>0.18341539351968095</v>
      </c>
      <c r="H2" s="117">
        <v>46000.762835648151</v>
      </c>
      <c r="I2" s="115" t="str">
        <f>IFERROR(VLOOKUP(D2,DB!A:F,6,0),"")</f>
        <v>SCECO</v>
      </c>
      <c r="J2" s="115" t="str">
        <f>IFERROR(VLOOKUP(D2,DB!A:G,7,0),"")</f>
        <v>Dead</v>
      </c>
      <c r="K2" s="118" t="s">
        <v>39146</v>
      </c>
      <c r="L2" s="133" t="str">
        <f>IFERROR(VLOOKUP(D2,DB!A:I,9,0),"")</f>
        <v>Latis</v>
      </c>
    </row>
    <row r="3" spans="1:16382" ht="31.5" customHeight="1">
      <c r="A3" s="114"/>
      <c r="B3" s="115" t="str">
        <f>IFERROR(VLOOKUP(D3,DB!A:K,11,0),"")</f>
        <v/>
      </c>
      <c r="C3" s="116"/>
      <c r="D3" s="115"/>
      <c r="E3" s="138"/>
      <c r="F3" s="117"/>
      <c r="G3" s="72">
        <f t="shared" ca="1" si="0"/>
        <v>46000.991968634262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46000.991968634262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46000.991968634262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46000.991968634262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46000.991968634262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46000.991968634262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46000.991968634262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46000.991968634262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46000.991968634262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46000.991968634262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46000.991968634262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46000.991968634262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46000.991968634262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46000.991968634262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46000.991968634262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46000.991968634262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46000.991968634262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46000.991968634262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46000.991968634262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46000.991968634262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46000.991968634262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46000.991968634262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46000.991968634262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46000.991968634262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46000.991968634262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46000.991968634262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46000.991968634262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46000.991968634262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46000.991968634262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46000.991968634262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46000.991968634262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46000.991968634262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46000.991968634262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46000.991968634262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46000.991968634262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46000.991968634262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46000.991968634262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46000.991968634262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46000.991968634262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46000.991968634262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46000.991968634262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46000.991968634262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46000.991968634262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46000.991968634262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46000.991968634262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46000.991968634262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46000.991968634262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46000.991968634262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46000.991968634262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46000.991968634262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46000.991968634262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46000.991968634262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46000.991968634262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46000.991968634262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46000.991968634262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46000.991968634262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46000.991968634262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46000.991968634262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46000.991968634262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46000.991968634262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46000.991968634262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46000.991968634262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46000.991968634262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46000.991968634262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46000.991968634262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46000.991968634262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46000.991968634262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46000.991968634262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46000.991968634262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46000.991968634262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46000.991968634262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46000.991968634262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46000.991968634262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46000.991968634262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46000.991968634262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46000.991968634262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46000.991968634262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46000.991968634262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46000.991968634262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46000.991968634262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46000.991968634262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46000.991968634262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46000.991968634262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46000.991968634262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46000.991968634262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46000.991968634262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46000.991968634262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46000.991968634262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46000.991968634262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46000.991968634262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46000.991968634262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46000.991968634262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46000.991968634262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46000.991968634262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46000.991968634262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46000.991968634262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46000.991968634262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46000.991968634262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46000.991968634262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46000.991968634262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46000.991968634262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46000.991968634262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46000.991968634262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46000.991968634262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46000.991968634262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46000.991968634262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46000.991968634262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46000.991968634262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46000.991968634262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46000.991968634262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46000.991968634262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46000.991968634262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46000.991968634262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46000.991968634262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46000.991968634262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46000.991968634262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46000.991968634262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46000.991968634262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46000.991968634262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46000.991968634262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46000.991968634262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46000.991968634262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46000.991968634262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46000.991968634262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46000.991968634262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46000.991968634262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46000.991968634262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46000.991968634262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46000.991968634262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46000.991968634262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46000.991968634262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46000.991968634262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46000.991968634262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46000.991968634262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46000.991968634262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46000.991968634262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46000.991968634262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46000.991968634262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46000.991968634262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46000.991968634262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46000.991968634262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46000.991968634262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46000.991968634262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46000.991968634262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46000.991968634262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46000.991968634262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46000.991968634262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46000.991968634262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46000.991968634262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46000.991968634262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46000.991968634262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46000.991968634262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46000.991968634262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46000.991968634262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46000.991968634262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46000.991968634262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46000.991968634262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46000.991968634262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46000.991968634262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46000.991968634262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46000.991968634262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46000.991968634262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46000.991968634262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46000.991968634262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46000.991968634262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46000.991968634262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46000.991968634262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46000.991968634262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46000.991968634262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46000.991968634262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46000.991968634262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46000.991968634262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46000.991968634262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46000.991968634262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46000.991968634262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46000.991968634262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46000.991968634262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46000.991968634262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46000.991968634262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46000.991968634262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46000.991968634262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46000.991968634262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46000.991968634262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46000.991968634262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46000.991968634262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46000.991968634262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46000.991968634262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46000.991968634262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46000.991968634262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46000.991968634262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46000.991968634262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46000.991968634262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46000.991968634262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46000.991968634262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46000.991968634262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46000.991968634262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46000.991968634262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46000.991968634262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46000.991968634262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46000.991968634262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46000.991968634262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46000.991968634262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46000.991968634262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46000.991968634262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46000.991968634262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46000.991968634262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46000.991968634262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46000.991968634262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46000.991968634262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46000.991968634262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46000.991968634262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46000.991968634262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46000.991968634262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46000.991968634262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46000.991968634262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46000.991968634262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46000.991968634262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46000.991968634262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46000.991968634262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46000.991968634262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46000.991968634262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46000.991968634262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46000.991968634262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46000.991968634262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46000.991968634262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46000.991968634262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46000.991968634262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46000.991968634262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46000.991968634262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46000.991968634262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46000.991968634262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46000.991968634262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46000.991968634262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46000.991968634262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46000.991968634262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46000.991968634262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46000.991968634262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46000.991968634262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46000.991968634262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46000.991968634262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46000.991968634262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46000.991968634262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46000.991968634262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46000.991968634262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46000.991968634262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46000.991968634262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46000.991968634262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46000.991968634262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46000.991968634262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46000.991968634262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46000.991968634262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46000.991968634262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46000.991968634262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46000.991968634262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46000.991968634262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46000.991968634262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46000.991968634262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46000.991968634262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46000.991968634262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46000.991968634262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46000.991968634262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46000.991968634262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46000.991968634262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46000.991968634262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46000.991968634262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46000.991968634262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46000.991968634262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46000.991968634262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46000.991968634262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46000.991968634262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46000.991968634262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46000.991968634262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46000.991968634262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46000.991968634262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46000.991968634262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46000.991968634262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46000.991968634262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46000.991968634262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46000.991968634262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46000.991968634262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46000.991968634262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46000.991968634262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46000.991968634262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46000.991968634262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46000.991968634262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46000.991968634262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46000.991968634262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46000.991968634262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46000.991968634262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46000.991968634262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46000.991968634262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46000.991968634262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46000.991968634262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46000.991968634262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46000.991968634262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46000.991968634262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46000.991968634262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46000.991968634262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46000.991968634262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46000.991968634262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46000.991968634262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46000.991968634262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46000.991968634262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46000.991968634262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46000.991968634262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46000.991968634262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46000.991968634262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46000.991968634262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46000.991968634262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46000.991968634262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46000.991968634262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46000.991968634262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46000.991968634262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46000.991968634262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46000.991968634262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46000.991968634262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46000.991968634262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46000.991968634262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46000.991968634262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46000.991968634262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46000.991968634262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46000.991968634262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46000.991968634262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46000.991968634262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46000.991968634262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46000.991968634262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46000.991968634262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46000.991968634262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46000.991968634262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46000.991968634262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46000.991968634262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46000.991968634262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46000.991968634262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46000.991968634262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46000.991968634262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46000.991968634262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46000.991968634262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46000.991968634262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46000.991968634262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46000.991968634262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46000.991968634262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46000.991968634262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46000.991968634262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46000.991968634262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46000.991968634262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46000.991968634262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46000.991968634262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46000.991968634262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46000.991968634262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46000.991968634262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46000.991968634262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46000.991968634262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46000.991968634262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46000.991968634262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46000.991968634262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46000.991968634262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46000.991968634262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46000.991968634262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46000.991968634262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46000.991968634262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46000.991968634262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46000.991968634262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46000.991968634262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46000.991968634262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46000.991968634262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46000.991968634262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46000.991968634262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46000.991968634262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46000.991968634262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46000.991968634262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46000.991968634262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46000.991968634262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46000.991968634262</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46000.991968634262</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2025-12-09T20:50:26Z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